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rina\Corsi\Applied-Acoustics\Tests-2017\"/>
    </mc:Choice>
  </mc:AlternateContent>
  <bookViews>
    <workbookView xWindow="3270" yWindow="0" windowWidth="10710" windowHeight="7410"/>
  </bookViews>
  <sheets>
    <sheet name="Form responses 1" sheetId="2" r:id="rId1"/>
    <sheet name="Correction" sheetId="1" r:id="rId2"/>
  </sheets>
  <definedNames>
    <definedName name="A">Correction!$C$3</definedName>
    <definedName name="B">Correction!$D$3</definedName>
    <definedName name="CC">Correction!$E$3</definedName>
    <definedName name="D">Correction!$F$3</definedName>
    <definedName name="E">Correction!$G$3</definedName>
    <definedName name="F">Correction!$H$3</definedName>
    <definedName name="SWR">Correction!$H$21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2" l="1"/>
  <c r="H12" i="2"/>
  <c r="H11" i="2"/>
  <c r="H10" i="2"/>
  <c r="H9" i="2"/>
  <c r="H8" i="2"/>
  <c r="H7" i="2"/>
  <c r="H6" i="2"/>
  <c r="H5" i="2"/>
  <c r="H4" i="2"/>
  <c r="M9" i="1" l="1"/>
  <c r="H21" i="1"/>
  <c r="M21" i="1" s="1"/>
  <c r="L14" i="1" l="1"/>
  <c r="L16" i="1" s="1"/>
  <c r="L17" i="1" s="1"/>
  <c r="K14" i="1"/>
  <c r="K16" i="1" s="1"/>
  <c r="K17" i="1" s="1"/>
  <c r="J14" i="1"/>
  <c r="J16" i="1" s="1"/>
  <c r="J17" i="1" s="1"/>
  <c r="I14" i="1"/>
  <c r="I16" i="1" s="1"/>
  <c r="I17" i="1" s="1"/>
  <c r="H14" i="1"/>
  <c r="H16" i="1" s="1"/>
  <c r="H17" i="1" s="1"/>
  <c r="G14" i="1"/>
  <c r="G16" i="1" s="1"/>
  <c r="G17" i="1" s="1"/>
  <c r="F14" i="1"/>
  <c r="F16" i="1" s="1"/>
  <c r="F17" i="1" s="1"/>
  <c r="E14" i="1"/>
  <c r="E16" i="1" s="1"/>
  <c r="E17" i="1" s="1"/>
  <c r="D14" i="1"/>
  <c r="D16" i="1" s="1"/>
  <c r="D17" i="1" s="1"/>
  <c r="C14" i="1"/>
  <c r="C16" i="1" s="1"/>
  <c r="C17" i="1" s="1"/>
  <c r="M6" i="1"/>
  <c r="M17" i="1" l="1"/>
  <c r="M16" i="1" s="1"/>
  <c r="M14" i="1"/>
</calcChain>
</file>

<file path=xl/sharedStrings.xml><?xml version="1.0" encoding="utf-8"?>
<sst xmlns="http://schemas.openxmlformats.org/spreadsheetml/2006/main" count="165" uniqueCount="114">
  <si>
    <t>1) Compute the value of Leq at the end of a measurement, during which the SPL was 60+F dB(A) for 1+D hours and 65+E dB(A) for 2+C/3 hours</t>
  </si>
  <si>
    <t>Write number and measurement unit</t>
  </si>
  <si>
    <t>2) Compute the SPL inside a room having a volume V=300+D*20 m³, a reverberation time of 1+F/10s, where the receiver is at the critical distance from a point source having an Lw=90+E dB.</t>
  </si>
  <si>
    <t>3) Compute the total SPL in dB(A) of a pink spectrum in octave bands ranging between 31 Hz and 16 kHz (10 octave bands). The SPL in each octave band is 60+F dB.</t>
  </si>
  <si>
    <t>5) Check the sentences you think are TRUE</t>
  </si>
  <si>
    <t>(multiple answers allowed)</t>
  </si>
  <si>
    <r>
      <t>¨</t>
    </r>
    <r>
      <rPr>
        <sz val="7"/>
        <color theme="1"/>
        <rFont val="Times New Roman"/>
        <family val="1"/>
      </rPr>
      <t xml:space="preserve">  </t>
    </r>
    <r>
      <rPr>
        <sz val="11"/>
        <color theme="1"/>
        <rFont val="Calibri"/>
        <family val="2"/>
        <scheme val="minor"/>
      </rPr>
      <t>The sound pressure level is always larger than the sound intensity level</t>
    </r>
  </si>
  <si>
    <r>
      <t>¨</t>
    </r>
    <r>
      <rPr>
        <sz val="7"/>
        <color theme="1"/>
        <rFont val="Times New Roman"/>
        <family val="1"/>
      </rPr>
      <t xml:space="preserve">  </t>
    </r>
    <r>
      <rPr>
        <sz val="11"/>
        <color theme="1"/>
        <rFont val="Calibri"/>
        <family val="2"/>
        <scheme val="minor"/>
      </rPr>
      <t>The values of the levels in dB of sound pressure, particle velocity, sound intensity and sound energy density are always equal</t>
    </r>
  </si>
  <si>
    <r>
      <t>¨</t>
    </r>
    <r>
      <rPr>
        <sz val="7"/>
        <color theme="1"/>
        <rFont val="Times New Roman"/>
        <family val="1"/>
      </rPr>
      <t xml:space="preserve">  </t>
    </r>
    <r>
      <rPr>
        <sz val="11"/>
        <color theme="1"/>
        <rFont val="Calibri"/>
        <family val="2"/>
        <scheme val="minor"/>
      </rPr>
      <t>The sound intensity level is always smaller or equal than the sound energy density level</t>
    </r>
  </si>
  <si>
    <r>
      <t>¨</t>
    </r>
    <r>
      <rPr>
        <sz val="7"/>
        <color theme="1"/>
        <rFont val="Times New Roman"/>
        <family val="1"/>
      </rPr>
      <t xml:space="preserve">  </t>
    </r>
    <r>
      <rPr>
        <sz val="11"/>
        <color theme="1"/>
        <rFont val="Calibri"/>
        <family val="2"/>
        <scheme val="minor"/>
      </rPr>
      <t>The sound energy density level  is the energetic average between sound pressure level and sound particle velocity level</t>
    </r>
  </si>
  <si>
    <r>
      <t>¨</t>
    </r>
    <r>
      <rPr>
        <sz val="7"/>
        <color theme="1"/>
        <rFont val="Times New Roman"/>
        <family val="1"/>
      </rPr>
      <t xml:space="preserve">  </t>
    </r>
    <r>
      <rPr>
        <sz val="11"/>
        <color theme="1"/>
        <rFont val="Calibri"/>
        <family val="2"/>
        <scheme val="minor"/>
      </rPr>
      <t>The sound speed in air is constant (340 m/s)</t>
    </r>
  </si>
  <si>
    <r>
      <t>¨</t>
    </r>
    <r>
      <rPr>
        <sz val="7"/>
        <color theme="1"/>
        <rFont val="Times New Roman"/>
        <family val="1"/>
      </rPr>
      <t xml:space="preserve">  </t>
    </r>
    <r>
      <rPr>
        <sz val="11"/>
        <color theme="1"/>
        <rFont val="Calibri"/>
        <family val="2"/>
        <scheme val="minor"/>
      </rPr>
      <t>The sound speed in air is proportional to the temperature</t>
    </r>
  </si>
  <si>
    <r>
      <t>¨</t>
    </r>
    <r>
      <rPr>
        <sz val="7"/>
        <color theme="1"/>
        <rFont val="Times New Roman"/>
        <family val="1"/>
      </rPr>
      <t xml:space="preserve">  </t>
    </r>
    <r>
      <rPr>
        <sz val="11"/>
        <color theme="1"/>
        <rFont val="Calibri"/>
        <family val="2"/>
        <scheme val="minor"/>
      </rPr>
      <t>The sound speed in air is proportional to the square root of temperature</t>
    </r>
  </si>
  <si>
    <r>
      <t>¨</t>
    </r>
    <r>
      <rPr>
        <sz val="7"/>
        <color theme="1"/>
        <rFont val="Times New Roman"/>
        <family val="1"/>
      </rPr>
      <t xml:space="preserve">  </t>
    </r>
    <r>
      <rPr>
        <sz val="11"/>
        <color theme="1"/>
        <rFont val="Calibri"/>
        <family val="2"/>
        <scheme val="minor"/>
      </rPr>
      <t>The sound speed depends on the sound level and frequency</t>
    </r>
  </si>
  <si>
    <t>6) What's the decay rate with distance for a point-like source ?</t>
  </si>
  <si>
    <t>(one answer only)</t>
  </si>
  <si>
    <r>
      <t>¡</t>
    </r>
    <r>
      <rPr>
        <sz val="7"/>
        <color theme="1"/>
        <rFont val="Times New Roman"/>
        <family val="1"/>
      </rPr>
      <t xml:space="preserve">  </t>
    </r>
    <r>
      <rPr>
        <sz val="11"/>
        <color theme="1"/>
        <rFont val="Calibri"/>
        <family val="2"/>
        <scheme val="minor"/>
      </rPr>
      <t>3 dB / octave</t>
    </r>
  </si>
  <si>
    <r>
      <t>¡</t>
    </r>
    <r>
      <rPr>
        <sz val="7"/>
        <color theme="1"/>
        <rFont val="Times New Roman"/>
        <family val="1"/>
      </rPr>
      <t xml:space="preserve">  </t>
    </r>
    <r>
      <rPr>
        <sz val="11"/>
        <color theme="1"/>
        <rFont val="Calibri"/>
        <family val="2"/>
        <scheme val="minor"/>
      </rPr>
      <t>6 dB / meter</t>
    </r>
  </si>
  <si>
    <r>
      <t>¡</t>
    </r>
    <r>
      <rPr>
        <sz val="7"/>
        <color theme="1"/>
        <rFont val="Times New Roman"/>
        <family val="1"/>
      </rPr>
      <t xml:space="preserve">  </t>
    </r>
    <r>
      <rPr>
        <sz val="11"/>
        <color theme="1"/>
        <rFont val="Calibri"/>
        <family val="2"/>
        <scheme val="minor"/>
      </rPr>
      <t>6 dB / doubling distance</t>
    </r>
  </si>
  <si>
    <r>
      <t>¡</t>
    </r>
    <r>
      <rPr>
        <sz val="7"/>
        <color theme="1"/>
        <rFont val="Times New Roman"/>
        <family val="1"/>
      </rPr>
      <t xml:space="preserve">  </t>
    </r>
    <r>
      <rPr>
        <sz val="11"/>
        <color theme="1"/>
        <rFont val="Calibri"/>
        <family val="2"/>
        <scheme val="minor"/>
      </rPr>
      <t>3 dB / doubling distance</t>
    </r>
  </si>
  <si>
    <r>
      <t>¡</t>
    </r>
    <r>
      <rPr>
        <sz val="7"/>
        <color theme="1"/>
        <rFont val="Times New Roman"/>
        <family val="1"/>
      </rPr>
      <t xml:space="preserve">  </t>
    </r>
    <r>
      <rPr>
        <sz val="11"/>
        <color theme="1"/>
        <rFont val="Calibri"/>
        <family val="2"/>
        <scheme val="minor"/>
      </rPr>
      <t>DL2 = 3 dB</t>
    </r>
  </si>
  <si>
    <t>7) What's the decay rate with distance for a line source ?</t>
  </si>
  <si>
    <t>Applied Acoustics - In-Class test - 22/12/2017</t>
  </si>
  <si>
    <t>Matricula Number</t>
  </si>
  <si>
    <t>A</t>
  </si>
  <si>
    <t>B</t>
  </si>
  <si>
    <t>C</t>
  </si>
  <si>
    <t>D</t>
  </si>
  <si>
    <t>E</t>
  </si>
  <si>
    <t>F</t>
  </si>
  <si>
    <t>Leq = 10*LOG10(((1+D)*10^((60+F)/10)+(2+C/3)*10^((65+E)/10))/(1+D+2+C/3)) =</t>
  </si>
  <si>
    <t>dB(A)</t>
  </si>
  <si>
    <t>dB</t>
  </si>
  <si>
    <t>f (Hz)</t>
  </si>
  <si>
    <t>SPL (dB)</t>
  </si>
  <si>
    <t>A-w (dB)</t>
  </si>
  <si>
    <t>Total</t>
  </si>
  <si>
    <t>SPL (dBA)</t>
  </si>
  <si>
    <t>Energy</t>
  </si>
  <si>
    <t>=</t>
  </si>
  <si>
    <t>SWR = pmax/pmin =</t>
  </si>
  <si>
    <t>3 points each</t>
  </si>
  <si>
    <t>4 points</t>
  </si>
  <si>
    <t>5 points</t>
  </si>
  <si>
    <r>
      <t>4) In a standing wave tube the values of p</t>
    </r>
    <r>
      <rPr>
        <b/>
        <vertAlign val="subscript"/>
        <sz val="11"/>
        <color theme="1"/>
        <rFont val="Calibri"/>
        <family val="2"/>
        <scheme val="minor"/>
      </rPr>
      <t>max</t>
    </r>
    <r>
      <rPr>
        <b/>
        <sz val="11"/>
        <color theme="1"/>
        <rFont val="Calibri"/>
        <family val="2"/>
        <scheme val="minor"/>
      </rPr>
      <t xml:space="preserve"> and p</t>
    </r>
    <r>
      <rPr>
        <b/>
        <vertAlign val="subscript"/>
        <sz val="11"/>
        <color theme="1"/>
        <rFont val="Calibri"/>
        <family val="2"/>
        <scheme val="minor"/>
      </rPr>
      <t>min</t>
    </r>
    <r>
      <rPr>
        <b/>
        <sz val="11"/>
        <color theme="1"/>
        <rFont val="Calibri"/>
        <family val="2"/>
        <scheme val="minor"/>
      </rPr>
      <t xml:space="preserve"> are respectively 1+F/10 Pa and 0.2+E/50 Pa. Compute the value of the apparent sound absorption coeff. </t>
    </r>
    <r>
      <rPr>
        <b/>
        <sz val="11"/>
        <color theme="1"/>
        <rFont val="Symbol"/>
        <family val="1"/>
        <charset val="2"/>
      </rPr>
      <t>a</t>
    </r>
    <r>
      <rPr>
        <b/>
        <sz val="11"/>
        <color theme="1"/>
        <rFont val="Calibri"/>
        <family val="2"/>
        <scheme val="minor"/>
      </rPr>
      <t xml:space="preserve"> of the sample placed at the end of the tube.</t>
    </r>
  </si>
  <si>
    <t xml:space="preserve">Leq   </t>
  </si>
  <si>
    <t>time</t>
  </si>
  <si>
    <t>SPL</t>
  </si>
  <si>
    <t xml:space="preserve">SPL (dB)  </t>
  </si>
  <si>
    <t>SPL = Lw + 10*log10 (4/A) + 3 dB = Lw + 10*log10(4/(0.16*V/T)) + 3 =</t>
  </si>
  <si>
    <t>3 dB / doubling distance</t>
  </si>
  <si>
    <t>6 dB / doubling distance</t>
  </si>
  <si>
    <t>The sound intensity level is always smaller or equal than the sound energy density level, The sound energy density level  is the energetic average between sound pressure level and sound particle velocity level, The sound speed in air is proportional to the square root of temperature</t>
  </si>
  <si>
    <t>70.2 dB(A)</t>
  </si>
  <si>
    <t>88.321 dB</t>
  </si>
  <si>
    <t>68.397 dB(A)</t>
  </si>
  <si>
    <t>Oliosi Eleonora</t>
  </si>
  <si>
    <t>eleonora.oliosi@studenti.unipr.it</t>
  </si>
  <si>
    <t>67.2 dB(A)</t>
  </si>
  <si>
    <t>87.747 dB</t>
  </si>
  <si>
    <t>68.41 dB(A)</t>
  </si>
  <si>
    <t>Oxoli Jodi</t>
  </si>
  <si>
    <t>jodi.oxoli@studenti.unipr.it</t>
  </si>
  <si>
    <t>81.49 dB</t>
  </si>
  <si>
    <t>66.9 dB(A)</t>
  </si>
  <si>
    <t>Carraglia Gianmarco</t>
  </si>
  <si>
    <t>gianmarco.carraglia@studenti.unipr.it</t>
  </si>
  <si>
    <t>The sound intensity level is always smaller or equal than the sound energy density level, The sound speed in air is proportional to the square root of temperature</t>
  </si>
  <si>
    <t>76.2 dB(A)</t>
  </si>
  <si>
    <t>89 dB</t>
  </si>
  <si>
    <t>69.5 dB(A)</t>
  </si>
  <si>
    <t>Bonici Alberto</t>
  </si>
  <si>
    <t>alberto.bonici@studenti.unipr.it</t>
  </si>
  <si>
    <t>75.2 dB(A)</t>
  </si>
  <si>
    <t>88.5 dB</t>
  </si>
  <si>
    <t>68.99 dB(A)</t>
  </si>
  <si>
    <t>Lorenzo Zaniboni</t>
  </si>
  <si>
    <t>lorenzo.zaniboni@studenti.unipr.it</t>
  </si>
  <si>
    <t>71.2 dBA</t>
  </si>
  <si>
    <t>82.8 dB</t>
  </si>
  <si>
    <t>64.7 dBA</t>
  </si>
  <si>
    <t>Straccia Riccardo</t>
  </si>
  <si>
    <t>riccardo.straccia@studenti.unipr.it</t>
  </si>
  <si>
    <t>85.2 dB</t>
  </si>
  <si>
    <t>66.4 dB(A)</t>
  </si>
  <si>
    <t>Emanuele Pagliari</t>
  </si>
  <si>
    <t>emanuele.pagliari@studenti.unipr.it</t>
  </si>
  <si>
    <t>88.7 dB(A)</t>
  </si>
  <si>
    <t>85.8 dB</t>
  </si>
  <si>
    <t>67.0 dB(A)</t>
  </si>
  <si>
    <t>Cavalli Stefano</t>
  </si>
  <si>
    <t>stefano.cavalli2@studenti.unipr.it</t>
  </si>
  <si>
    <t xml:space="preserve">6) What's the decay rate with distance for a point-like source ?	</t>
  </si>
  <si>
    <t>4) In a standing wave tube the values of pmax and pmin are respectively 1+F/10 Pa and 0.2+E/50 Pa. Compute the value of the apparent sound absorption coeff. α of the sample placed at the end of the tube.</t>
  </si>
  <si>
    <t>Matricula</t>
  </si>
  <si>
    <t>Surname and Name</t>
  </si>
  <si>
    <t>Email address</t>
  </si>
  <si>
    <t>Timestamp</t>
  </si>
  <si>
    <t>Applied Acoustics - In Class test - 22/12/2017</t>
  </si>
  <si>
    <t>N.</t>
  </si>
  <si>
    <t>Score</t>
  </si>
  <si>
    <t>Bonus</t>
  </si>
  <si>
    <t>Tot.Score</t>
  </si>
  <si>
    <t>Cartaceo</t>
  </si>
  <si>
    <t>Toscani Andrea</t>
  </si>
  <si>
    <t>Notes:</t>
  </si>
  <si>
    <t>Wrong or mispelled measuring unit</t>
  </si>
  <si>
    <t>Comma instead of decimal point</t>
  </si>
  <si>
    <t>Riabova Kseniia</t>
  </si>
  <si>
    <t>69.3 dB(A)</t>
  </si>
  <si>
    <t>88.2 dB</t>
  </si>
  <si>
    <t>66.58 dB(A)</t>
  </si>
  <si>
    <t>87.02 dB</t>
  </si>
  <si>
    <t>71.17 dB(A)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</si>
</sst>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d/yyyy\ h:mm:ss"/>
  </numFmts>
  <fonts count="17" x14ac:knownFonts="1">
    <font>
      <sz val="11"/>
      <color theme="1"/>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sz val="16"/>
      <color theme="1"/>
      <name val="Calibri"/>
      <family val="2"/>
      <scheme val="minor"/>
    </font>
    <font>
      <b/>
      <sz val="11"/>
      <color theme="1"/>
      <name val="Symbol"/>
      <family val="1"/>
      <charset val="2"/>
    </font>
    <font>
      <sz val="11"/>
      <color theme="1"/>
      <name val="Wingdings"/>
      <charset val="2"/>
    </font>
    <font>
      <sz val="7"/>
      <color theme="1"/>
      <name val="Times New Roman"/>
      <family val="1"/>
    </font>
    <font>
      <sz val="10"/>
      <color theme="1"/>
      <name val="Calibri"/>
      <family val="2"/>
      <scheme val="minor"/>
    </font>
    <font>
      <b/>
      <vertAlign val="subscript"/>
      <sz val="11"/>
      <color theme="1"/>
      <name val="Calibri"/>
      <family val="2"/>
      <scheme val="minor"/>
    </font>
    <font>
      <b/>
      <sz val="11"/>
      <color rgb="FFFF0000"/>
      <name val="Calibri"/>
      <family val="2"/>
      <scheme val="minor"/>
    </font>
    <font>
      <sz val="10"/>
      <color rgb="FF000000"/>
      <name val="Arial"/>
    </font>
    <font>
      <sz val="10"/>
      <name val="Arial"/>
    </font>
    <font>
      <b/>
      <sz val="10"/>
      <color rgb="FF000000"/>
      <name val="Arial"/>
      <family val="2"/>
    </font>
    <font>
      <sz val="10"/>
      <name val="Arial"/>
      <family val="2"/>
    </font>
    <font>
      <sz val="10"/>
      <color rgb="FF000000"/>
      <name val="Arial"/>
      <family val="2"/>
    </font>
    <font>
      <b/>
      <sz val="10"/>
      <name val="Arial"/>
      <family val="2"/>
    </font>
  </fonts>
  <fills count="6">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11" fillId="0" borderId="0"/>
  </cellStyleXfs>
  <cellXfs count="55">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6" fillId="0" borderId="0" xfId="0" applyFont="1" applyAlignment="1">
      <alignment horizontal="left" vertical="center" indent="5"/>
    </xf>
    <xf numFmtId="0" fontId="0" fillId="0" borderId="0" xfId="0" applyAlignment="1">
      <alignment horizontal="right"/>
    </xf>
    <xf numFmtId="0" fontId="1" fillId="0" borderId="0" xfId="0" applyFont="1"/>
    <xf numFmtId="0" fontId="8" fillId="0" borderId="0" xfId="0" applyFont="1" applyAlignment="1">
      <alignment vertical="center"/>
    </xf>
    <xf numFmtId="164" fontId="1" fillId="0" borderId="2" xfId="0" applyNumberFormat="1" applyFont="1" applyBorder="1"/>
    <xf numFmtId="0" fontId="1" fillId="0" borderId="3" xfId="0" applyFont="1" applyBorder="1"/>
    <xf numFmtId="0" fontId="0" fillId="0" borderId="0" xfId="0" quotePrefix="1" applyAlignment="1">
      <alignment horizontal="right" vertical="center"/>
    </xf>
    <xf numFmtId="0" fontId="1" fillId="0" borderId="1" xfId="0" applyFont="1" applyBorder="1" applyAlignment="1">
      <alignment vertical="center"/>
    </xf>
    <xf numFmtId="0" fontId="6" fillId="2" borderId="0" xfId="0" applyFont="1" applyFill="1" applyAlignment="1">
      <alignment horizontal="left" vertical="center" indent="5"/>
    </xf>
    <xf numFmtId="0" fontId="0" fillId="2" borderId="0" xfId="0" applyFill="1"/>
    <xf numFmtId="0" fontId="2" fillId="0" borderId="0" xfId="0" applyFont="1" applyAlignment="1">
      <alignment vertical="top"/>
    </xf>
    <xf numFmtId="0" fontId="2" fillId="0" borderId="0" xfId="0" applyFont="1"/>
    <xf numFmtId="0" fontId="10" fillId="0" borderId="0" xfId="0" applyFont="1" applyAlignment="1">
      <alignment horizontal="right" vertical="center"/>
    </xf>
    <xf numFmtId="0" fontId="0" fillId="0" borderId="0" xfId="0" applyAlignment="1">
      <alignment horizontal="right" vertical="top"/>
    </xf>
    <xf numFmtId="0" fontId="0" fillId="0" borderId="0" xfId="0" applyAlignment="1">
      <alignment horizontal="center"/>
    </xf>
    <xf numFmtId="0" fontId="11" fillId="0" borderId="0" xfId="1" applyFont="1" applyAlignment="1"/>
    <xf numFmtId="0" fontId="13" fillId="0" borderId="0" xfId="0" applyFont="1" applyAlignment="1"/>
    <xf numFmtId="0" fontId="13" fillId="3" borderId="4" xfId="0" applyFont="1" applyFill="1" applyBorder="1" applyAlignment="1">
      <alignment horizontal="center" vertical="top" wrapText="1"/>
    </xf>
    <xf numFmtId="0" fontId="13" fillId="3" borderId="5" xfId="0" applyFont="1" applyFill="1" applyBorder="1" applyAlignment="1">
      <alignment horizontal="center" vertical="top" wrapText="1"/>
    </xf>
    <xf numFmtId="0" fontId="0" fillId="0" borderId="0" xfId="0" applyFont="1" applyAlignment="1"/>
    <xf numFmtId="0" fontId="15" fillId="4" borderId="0" xfId="0" applyFont="1" applyFill="1" applyAlignment="1"/>
    <xf numFmtId="0" fontId="0" fillId="4" borderId="0" xfId="0" applyFont="1" applyFill="1" applyAlignment="1"/>
    <xf numFmtId="0" fontId="15" fillId="5" borderId="0" xfId="0" applyFont="1" applyFill="1" applyAlignment="1"/>
    <xf numFmtId="0" fontId="0" fillId="5" borderId="0" xfId="0" applyFont="1" applyFill="1" applyAlignment="1"/>
    <xf numFmtId="165" fontId="14" fillId="0" borderId="7" xfId="0" applyNumberFormat="1" applyFont="1" applyBorder="1" applyAlignment="1">
      <alignment horizontal="right" vertical="center" wrapText="1"/>
    </xf>
    <xf numFmtId="0" fontId="11" fillId="0" borderId="0" xfId="1" applyFont="1" applyAlignment="1">
      <alignment vertical="center"/>
    </xf>
    <xf numFmtId="0" fontId="14" fillId="0" borderId="9" xfId="0" applyNumberFormat="1" applyFont="1" applyBorder="1" applyAlignment="1">
      <alignment horizontal="center" vertical="center" wrapText="1"/>
    </xf>
    <xf numFmtId="165" fontId="12" fillId="0" borderId="6" xfId="1" applyNumberFormat="1" applyFont="1" applyBorder="1" applyAlignment="1">
      <alignment vertical="center"/>
    </xf>
    <xf numFmtId="0" fontId="12" fillId="0" borderId="10" xfId="1" applyFont="1" applyBorder="1" applyAlignment="1">
      <alignment vertical="center"/>
    </xf>
    <xf numFmtId="0" fontId="12" fillId="0" borderId="10" xfId="1" applyFont="1" applyBorder="1" applyAlignment="1">
      <alignment horizontal="center" vertical="center"/>
    </xf>
    <xf numFmtId="0" fontId="14" fillId="0" borderId="10" xfId="0" applyFont="1" applyBorder="1" applyAlignment="1">
      <alignment horizontal="center" vertical="center" wrapText="1"/>
    </xf>
    <xf numFmtId="0" fontId="16" fillId="0" borderId="10" xfId="0" applyFont="1" applyBorder="1" applyAlignment="1">
      <alignment horizontal="center" vertical="center" wrapText="1"/>
    </xf>
    <xf numFmtId="0" fontId="12" fillId="0" borderId="11" xfId="1" applyFont="1" applyBorder="1" applyAlignment="1">
      <alignment vertical="center"/>
    </xf>
    <xf numFmtId="0" fontId="15" fillId="0" borderId="6" xfId="1" applyFont="1" applyBorder="1" applyAlignment="1">
      <alignment horizontal="right" vertical="center"/>
    </xf>
    <xf numFmtId="0" fontId="11" fillId="0" borderId="10" xfId="1" applyFont="1" applyBorder="1" applyAlignment="1">
      <alignment vertical="center"/>
    </xf>
    <xf numFmtId="0" fontId="15" fillId="0" borderId="10" xfId="1" applyFont="1" applyBorder="1" applyAlignment="1">
      <alignment vertical="center"/>
    </xf>
    <xf numFmtId="0" fontId="11" fillId="0" borderId="10" xfId="1" applyFont="1" applyBorder="1" applyAlignment="1">
      <alignment horizontal="center" vertical="center"/>
    </xf>
    <xf numFmtId="0" fontId="14" fillId="0" borderId="10" xfId="1" applyFont="1" applyBorder="1" applyAlignment="1">
      <alignment vertical="center"/>
    </xf>
    <xf numFmtId="0" fontId="14" fillId="0" borderId="7" xfId="0" applyNumberFormat="1" applyFont="1" applyBorder="1" applyAlignment="1">
      <alignment horizontal="center" vertical="center" wrapText="1"/>
    </xf>
    <xf numFmtId="0" fontId="0" fillId="0" borderId="8" xfId="0" applyFont="1" applyBorder="1" applyAlignment="1">
      <alignment vertical="center" wrapText="1"/>
    </xf>
    <xf numFmtId="0" fontId="14" fillId="0" borderId="8" xfId="0" applyFont="1" applyBorder="1" applyAlignment="1">
      <alignment vertical="center" wrapText="1"/>
    </xf>
    <xf numFmtId="0" fontId="11" fillId="0" borderId="8" xfId="1" applyFont="1" applyBorder="1" applyAlignment="1">
      <alignment horizontal="center" vertical="center"/>
    </xf>
    <xf numFmtId="0" fontId="13" fillId="0" borderId="8" xfId="1" applyFont="1" applyBorder="1" applyAlignment="1">
      <alignment horizontal="center" vertical="center"/>
    </xf>
    <xf numFmtId="0" fontId="11" fillId="0" borderId="8" xfId="1" applyFont="1" applyBorder="1" applyAlignment="1">
      <alignment vertical="center"/>
    </xf>
    <xf numFmtId="0" fontId="11" fillId="0" borderId="12" xfId="1" applyFont="1" applyBorder="1" applyAlignment="1">
      <alignment vertical="center"/>
    </xf>
    <xf numFmtId="0" fontId="11" fillId="0" borderId="0" xfId="1" applyFont="1" applyAlignment="1">
      <alignment vertical="top"/>
    </xf>
    <xf numFmtId="0" fontId="1" fillId="0" borderId="0" xfId="0" applyNumberFormat="1" applyFont="1" applyAlignment="1">
      <alignment vertical="center" wrapText="1"/>
    </xf>
    <xf numFmtId="0"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312420</xdr:colOff>
      <xdr:row>20</xdr:row>
      <xdr:rowOff>7620</xdr:rowOff>
    </xdr:from>
    <xdr:to>
      <xdr:col>11</xdr:col>
      <xdr:colOff>526783</xdr:colOff>
      <xdr:row>20</xdr:row>
      <xdr:rowOff>409158</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8820" y="4107180"/>
          <a:ext cx="1433563" cy="401538"/>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7620</xdr:colOff>
      <xdr:row>4</xdr:row>
      <xdr:rowOff>0</xdr:rowOff>
    </xdr:from>
    <xdr:to>
      <xdr:col>15</xdr:col>
      <xdr:colOff>7620</xdr:colOff>
      <xdr:row>5</xdr:row>
      <xdr:rowOff>182880</xdr:rowOff>
    </xdr:to>
    <xdr:cxnSp macro="">
      <xdr:nvCxnSpPr>
        <xdr:cNvPr id="9" name="Straight Arrow Connector 8"/>
        <xdr:cNvCxnSpPr/>
      </xdr:nvCxnSpPr>
      <xdr:spPr>
        <a:xfrm flipV="1">
          <a:off x="9197340" y="731520"/>
          <a:ext cx="0" cy="5791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7620</xdr:colOff>
      <xdr:row>5</xdr:row>
      <xdr:rowOff>182880</xdr:rowOff>
    </xdr:from>
    <xdr:to>
      <xdr:col>18</xdr:col>
      <xdr:colOff>99060</xdr:colOff>
      <xdr:row>6</xdr:row>
      <xdr:rowOff>0</xdr:rowOff>
    </xdr:to>
    <xdr:cxnSp macro="">
      <xdr:nvCxnSpPr>
        <xdr:cNvPr id="11" name="Straight Arrow Connector 10"/>
        <xdr:cNvCxnSpPr/>
      </xdr:nvCxnSpPr>
      <xdr:spPr>
        <a:xfrm flipV="1">
          <a:off x="9197340" y="1310640"/>
          <a:ext cx="1920240" cy="76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7620</xdr:colOff>
      <xdr:row>4</xdr:row>
      <xdr:rowOff>335280</xdr:rowOff>
    </xdr:from>
    <xdr:to>
      <xdr:col>15</xdr:col>
      <xdr:colOff>449580</xdr:colOff>
      <xdr:row>5</xdr:row>
      <xdr:rowOff>182880</xdr:rowOff>
    </xdr:to>
    <xdr:sp macro="" textlink="">
      <xdr:nvSpPr>
        <xdr:cNvPr id="13" name="Rectangle 12"/>
        <xdr:cNvSpPr/>
      </xdr:nvSpPr>
      <xdr:spPr>
        <a:xfrm>
          <a:off x="9197340" y="1066800"/>
          <a:ext cx="441960" cy="2438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457200</xdr:colOff>
      <xdr:row>4</xdr:row>
      <xdr:rowOff>129540</xdr:rowOff>
    </xdr:from>
    <xdr:to>
      <xdr:col>17</xdr:col>
      <xdr:colOff>228600</xdr:colOff>
      <xdr:row>6</xdr:row>
      <xdr:rowOff>0</xdr:rowOff>
    </xdr:to>
    <xdr:sp macro="" textlink="">
      <xdr:nvSpPr>
        <xdr:cNvPr id="14" name="Rectangle 13"/>
        <xdr:cNvSpPr/>
      </xdr:nvSpPr>
      <xdr:spPr>
        <a:xfrm>
          <a:off x="9646920" y="861060"/>
          <a:ext cx="990600" cy="457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0</xdr:colOff>
      <xdr:row>4</xdr:row>
      <xdr:rowOff>213360</xdr:rowOff>
    </xdr:from>
    <xdr:to>
      <xdr:col>17</xdr:col>
      <xdr:colOff>228600</xdr:colOff>
      <xdr:row>4</xdr:row>
      <xdr:rowOff>220980</xdr:rowOff>
    </xdr:to>
    <xdr:cxnSp macro="">
      <xdr:nvCxnSpPr>
        <xdr:cNvPr id="16" name="Straight Connector 15"/>
        <xdr:cNvCxnSpPr/>
      </xdr:nvCxnSpPr>
      <xdr:spPr>
        <a:xfrm flipV="1">
          <a:off x="9189720" y="944880"/>
          <a:ext cx="1447800" cy="762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7620</xdr:colOff>
      <xdr:row>11</xdr:row>
      <xdr:rowOff>53340</xdr:rowOff>
    </xdr:from>
    <xdr:to>
      <xdr:col>15</xdr:col>
      <xdr:colOff>7620</xdr:colOff>
      <xdr:row>15</xdr:row>
      <xdr:rowOff>182880</xdr:rowOff>
    </xdr:to>
    <xdr:cxnSp macro="">
      <xdr:nvCxnSpPr>
        <xdr:cNvPr id="17" name="Straight Arrow Connector 16"/>
        <xdr:cNvCxnSpPr/>
      </xdr:nvCxnSpPr>
      <xdr:spPr>
        <a:xfrm flipV="1">
          <a:off x="9197340" y="2933700"/>
          <a:ext cx="0" cy="86868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7620</xdr:colOff>
      <xdr:row>15</xdr:row>
      <xdr:rowOff>182880</xdr:rowOff>
    </xdr:from>
    <xdr:to>
      <xdr:col>17</xdr:col>
      <xdr:colOff>449580</xdr:colOff>
      <xdr:row>16</xdr:row>
      <xdr:rowOff>0</xdr:rowOff>
    </xdr:to>
    <xdr:cxnSp macro="">
      <xdr:nvCxnSpPr>
        <xdr:cNvPr id="18" name="Straight Arrow Connector 17"/>
        <xdr:cNvCxnSpPr/>
      </xdr:nvCxnSpPr>
      <xdr:spPr>
        <a:xfrm flipV="1">
          <a:off x="9197340" y="3802380"/>
          <a:ext cx="1661160" cy="76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45720</xdr:colOff>
      <xdr:row>13</xdr:row>
      <xdr:rowOff>15240</xdr:rowOff>
    </xdr:from>
    <xdr:to>
      <xdr:col>15</xdr:col>
      <xdr:colOff>144780</xdr:colOff>
      <xdr:row>16</xdr:row>
      <xdr:rowOff>0</xdr:rowOff>
    </xdr:to>
    <xdr:sp macro="" textlink="">
      <xdr:nvSpPr>
        <xdr:cNvPr id="19" name="Rectangle 18"/>
        <xdr:cNvSpPr/>
      </xdr:nvSpPr>
      <xdr:spPr>
        <a:xfrm>
          <a:off x="923544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175260</xdr:colOff>
      <xdr:row>13</xdr:row>
      <xdr:rowOff>15240</xdr:rowOff>
    </xdr:from>
    <xdr:to>
      <xdr:col>15</xdr:col>
      <xdr:colOff>274320</xdr:colOff>
      <xdr:row>16</xdr:row>
      <xdr:rowOff>0</xdr:rowOff>
    </xdr:to>
    <xdr:sp macro="" textlink="">
      <xdr:nvSpPr>
        <xdr:cNvPr id="23" name="Rectangle 22"/>
        <xdr:cNvSpPr/>
      </xdr:nvSpPr>
      <xdr:spPr>
        <a:xfrm>
          <a:off x="936498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304800</xdr:colOff>
      <xdr:row>13</xdr:row>
      <xdr:rowOff>15240</xdr:rowOff>
    </xdr:from>
    <xdr:to>
      <xdr:col>15</xdr:col>
      <xdr:colOff>403860</xdr:colOff>
      <xdr:row>16</xdr:row>
      <xdr:rowOff>0</xdr:rowOff>
    </xdr:to>
    <xdr:sp macro="" textlink="">
      <xdr:nvSpPr>
        <xdr:cNvPr id="24" name="Rectangle 23"/>
        <xdr:cNvSpPr/>
      </xdr:nvSpPr>
      <xdr:spPr>
        <a:xfrm>
          <a:off x="949452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434340</xdr:colOff>
      <xdr:row>13</xdr:row>
      <xdr:rowOff>15240</xdr:rowOff>
    </xdr:from>
    <xdr:to>
      <xdr:col>15</xdr:col>
      <xdr:colOff>533400</xdr:colOff>
      <xdr:row>16</xdr:row>
      <xdr:rowOff>0</xdr:rowOff>
    </xdr:to>
    <xdr:sp macro="" textlink="">
      <xdr:nvSpPr>
        <xdr:cNvPr id="25" name="Rectangle 24"/>
        <xdr:cNvSpPr/>
      </xdr:nvSpPr>
      <xdr:spPr>
        <a:xfrm>
          <a:off x="962406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563880</xdr:colOff>
      <xdr:row>13</xdr:row>
      <xdr:rowOff>15240</xdr:rowOff>
    </xdr:from>
    <xdr:to>
      <xdr:col>16</xdr:col>
      <xdr:colOff>53340</xdr:colOff>
      <xdr:row>16</xdr:row>
      <xdr:rowOff>0</xdr:rowOff>
    </xdr:to>
    <xdr:sp macro="" textlink="">
      <xdr:nvSpPr>
        <xdr:cNvPr id="26" name="Rectangle 25"/>
        <xdr:cNvSpPr/>
      </xdr:nvSpPr>
      <xdr:spPr>
        <a:xfrm>
          <a:off x="975360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83820</xdr:colOff>
      <xdr:row>13</xdr:row>
      <xdr:rowOff>15240</xdr:rowOff>
    </xdr:from>
    <xdr:to>
      <xdr:col>16</xdr:col>
      <xdr:colOff>182880</xdr:colOff>
      <xdr:row>16</xdr:row>
      <xdr:rowOff>0</xdr:rowOff>
    </xdr:to>
    <xdr:sp macro="" textlink="">
      <xdr:nvSpPr>
        <xdr:cNvPr id="27" name="Rectangle 26"/>
        <xdr:cNvSpPr/>
      </xdr:nvSpPr>
      <xdr:spPr>
        <a:xfrm>
          <a:off x="988314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213360</xdr:colOff>
      <xdr:row>13</xdr:row>
      <xdr:rowOff>15240</xdr:rowOff>
    </xdr:from>
    <xdr:to>
      <xdr:col>16</xdr:col>
      <xdr:colOff>312420</xdr:colOff>
      <xdr:row>16</xdr:row>
      <xdr:rowOff>0</xdr:rowOff>
    </xdr:to>
    <xdr:sp macro="" textlink="">
      <xdr:nvSpPr>
        <xdr:cNvPr id="28" name="Rectangle 27"/>
        <xdr:cNvSpPr/>
      </xdr:nvSpPr>
      <xdr:spPr>
        <a:xfrm>
          <a:off x="1001268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342900</xdr:colOff>
      <xdr:row>13</xdr:row>
      <xdr:rowOff>15240</xdr:rowOff>
    </xdr:from>
    <xdr:to>
      <xdr:col>16</xdr:col>
      <xdr:colOff>441960</xdr:colOff>
      <xdr:row>16</xdr:row>
      <xdr:rowOff>0</xdr:rowOff>
    </xdr:to>
    <xdr:sp macro="" textlink="">
      <xdr:nvSpPr>
        <xdr:cNvPr id="29" name="Rectangle 28"/>
        <xdr:cNvSpPr/>
      </xdr:nvSpPr>
      <xdr:spPr>
        <a:xfrm>
          <a:off x="1014222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472440</xdr:colOff>
      <xdr:row>13</xdr:row>
      <xdr:rowOff>15240</xdr:rowOff>
    </xdr:from>
    <xdr:to>
      <xdr:col>16</xdr:col>
      <xdr:colOff>571500</xdr:colOff>
      <xdr:row>16</xdr:row>
      <xdr:rowOff>0</xdr:rowOff>
    </xdr:to>
    <xdr:sp macro="" textlink="">
      <xdr:nvSpPr>
        <xdr:cNvPr id="30" name="Rectangle 29"/>
        <xdr:cNvSpPr/>
      </xdr:nvSpPr>
      <xdr:spPr>
        <a:xfrm>
          <a:off x="1027176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601980</xdr:colOff>
      <xdr:row>13</xdr:row>
      <xdr:rowOff>15240</xdr:rowOff>
    </xdr:from>
    <xdr:to>
      <xdr:col>17</xdr:col>
      <xdr:colOff>91440</xdr:colOff>
      <xdr:row>16</xdr:row>
      <xdr:rowOff>0</xdr:rowOff>
    </xdr:to>
    <xdr:sp macro="" textlink="">
      <xdr:nvSpPr>
        <xdr:cNvPr id="31" name="Rectangle 30"/>
        <xdr:cNvSpPr/>
      </xdr:nvSpPr>
      <xdr:spPr>
        <a:xfrm>
          <a:off x="10401300" y="3261360"/>
          <a:ext cx="99060" cy="5486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13</xdr:col>
      <xdr:colOff>365760</xdr:colOff>
      <xdr:row>17</xdr:row>
      <xdr:rowOff>137161</xdr:rowOff>
    </xdr:from>
    <xdr:to>
      <xdr:col>17</xdr:col>
      <xdr:colOff>563880</xdr:colOff>
      <xdr:row>22</xdr:row>
      <xdr:rowOff>82493</xdr:rowOff>
    </xdr:to>
    <xdr:pic>
      <xdr:nvPicPr>
        <xdr:cNvPr id="33" name="Picture 3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6280" y="4130041"/>
          <a:ext cx="2636520" cy="1324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15</xdr:col>
          <xdr:colOff>9525</xdr:colOff>
          <xdr:row>6</xdr:row>
          <xdr:rowOff>209550</xdr:rowOff>
        </xdr:from>
        <xdr:to>
          <xdr:col>18</xdr:col>
          <xdr:colOff>333375</xdr:colOff>
          <xdr:row>11</xdr:row>
          <xdr:rowOff>0</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abSelected="1" topLeftCell="B1" workbookViewId="0">
      <pane ySplit="3" topLeftCell="A4" activePane="bottomLeft" state="frozen"/>
      <selection pane="bottomLeft" activeCell="I13" sqref="I13:O13"/>
    </sheetView>
  </sheetViews>
  <sheetFormatPr defaultColWidth="14.42578125" defaultRowHeight="15.75" customHeight="1" x14ac:dyDescent="0.2"/>
  <cols>
    <col min="1" max="1" width="5.42578125" style="20" customWidth="1"/>
    <col min="2" max="4" width="21.5703125" style="20" customWidth="1"/>
    <col min="5" max="8" width="9.42578125" style="20" customWidth="1"/>
    <col min="9" max="21" width="21.5703125" style="20" customWidth="1"/>
    <col min="22" max="16384" width="14.42578125" style="20"/>
  </cols>
  <sheetData>
    <row r="1" spans="1:15" ht="15.75" customHeight="1" x14ac:dyDescent="0.2">
      <c r="A1" s="21" t="s">
        <v>98</v>
      </c>
    </row>
    <row r="2" spans="1:15" ht="15.75" customHeight="1" thickBot="1" x14ac:dyDescent="0.25"/>
    <row r="3" spans="1:15" s="50" customFormat="1" ht="132.75" customHeight="1" x14ac:dyDescent="0.25">
      <c r="A3" s="22" t="s">
        <v>99</v>
      </c>
      <c r="B3" s="22" t="s">
        <v>97</v>
      </c>
      <c r="C3" s="23" t="s">
        <v>96</v>
      </c>
      <c r="D3" s="23" t="s">
        <v>95</v>
      </c>
      <c r="E3" s="23" t="s">
        <v>94</v>
      </c>
      <c r="F3" s="23" t="s">
        <v>100</v>
      </c>
      <c r="G3" s="23" t="s">
        <v>101</v>
      </c>
      <c r="H3" s="23" t="s">
        <v>102</v>
      </c>
      <c r="I3" s="23" t="s">
        <v>0</v>
      </c>
      <c r="J3" s="23" t="s">
        <v>2</v>
      </c>
      <c r="K3" s="23" t="s">
        <v>3</v>
      </c>
      <c r="L3" s="23" t="s">
        <v>93</v>
      </c>
      <c r="M3" s="23" t="s">
        <v>4</v>
      </c>
      <c r="N3" s="23" t="s">
        <v>92</v>
      </c>
      <c r="O3" s="23" t="s">
        <v>21</v>
      </c>
    </row>
    <row r="4" spans="1:15" s="30" customFormat="1" ht="15.75" customHeight="1" x14ac:dyDescent="0.25">
      <c r="A4" s="31">
        <v>1</v>
      </c>
      <c r="B4" s="32">
        <v>43091.720889143515</v>
      </c>
      <c r="C4" s="33" t="s">
        <v>91</v>
      </c>
      <c r="D4" s="33" t="s">
        <v>90</v>
      </c>
      <c r="E4" s="34">
        <v>289341</v>
      </c>
      <c r="F4" s="34">
        <v>32</v>
      </c>
      <c r="G4" s="35">
        <v>2</v>
      </c>
      <c r="H4" s="36">
        <f t="shared" ref="H4:H13" si="0">F4+G4</f>
        <v>34</v>
      </c>
      <c r="I4" s="33" t="s">
        <v>89</v>
      </c>
      <c r="J4" s="33" t="s">
        <v>88</v>
      </c>
      <c r="K4" s="33" t="s">
        <v>87</v>
      </c>
      <c r="L4" s="33">
        <v>0.64700000000000002</v>
      </c>
      <c r="M4" s="33" t="s">
        <v>52</v>
      </c>
      <c r="N4" s="33" t="s">
        <v>51</v>
      </c>
      <c r="O4" s="37" t="s">
        <v>50</v>
      </c>
    </row>
    <row r="5" spans="1:15" s="30" customFormat="1" ht="15.75" customHeight="1" x14ac:dyDescent="0.25">
      <c r="A5" s="31">
        <v>2</v>
      </c>
      <c r="B5" s="32">
        <v>43091.721256886573</v>
      </c>
      <c r="C5" s="33" t="s">
        <v>86</v>
      </c>
      <c r="D5" s="33" t="s">
        <v>85</v>
      </c>
      <c r="E5" s="34">
        <v>258440</v>
      </c>
      <c r="F5" s="34">
        <v>37</v>
      </c>
      <c r="G5" s="35">
        <v>2</v>
      </c>
      <c r="H5" s="36">
        <f t="shared" si="0"/>
        <v>39</v>
      </c>
      <c r="I5" s="33" t="s">
        <v>84</v>
      </c>
      <c r="J5" s="33" t="s">
        <v>83</v>
      </c>
      <c r="K5" s="33" t="s">
        <v>58</v>
      </c>
      <c r="L5" s="33">
        <v>0.68400000000000005</v>
      </c>
      <c r="M5" s="33" t="s">
        <v>52</v>
      </c>
      <c r="N5" s="33" t="s">
        <v>51</v>
      </c>
      <c r="O5" s="37" t="s">
        <v>50</v>
      </c>
    </row>
    <row r="6" spans="1:15" s="30" customFormat="1" ht="15.75" customHeight="1" x14ac:dyDescent="0.25">
      <c r="A6" s="31">
        <v>3</v>
      </c>
      <c r="B6" s="32">
        <v>43091.7231249537</v>
      </c>
      <c r="C6" s="33" t="s">
        <v>82</v>
      </c>
      <c r="D6" s="33" t="s">
        <v>81</v>
      </c>
      <c r="E6" s="34">
        <v>255814</v>
      </c>
      <c r="F6" s="34">
        <v>37</v>
      </c>
      <c r="G6" s="35">
        <v>2</v>
      </c>
      <c r="H6" s="36">
        <f t="shared" si="0"/>
        <v>39</v>
      </c>
      <c r="I6" s="33" t="s">
        <v>80</v>
      </c>
      <c r="J6" s="33" t="s">
        <v>79</v>
      </c>
      <c r="K6" s="33" t="s">
        <v>78</v>
      </c>
      <c r="L6" s="33">
        <v>0.46899999999999997</v>
      </c>
      <c r="M6" s="33" t="s">
        <v>52</v>
      </c>
      <c r="N6" s="33" t="s">
        <v>51</v>
      </c>
      <c r="O6" s="37" t="s">
        <v>50</v>
      </c>
    </row>
    <row r="7" spans="1:15" s="30" customFormat="1" ht="15.75" customHeight="1" x14ac:dyDescent="0.25">
      <c r="A7" s="31">
        <v>4</v>
      </c>
      <c r="B7" s="32">
        <v>43091.724660752312</v>
      </c>
      <c r="C7" s="33" t="s">
        <v>77</v>
      </c>
      <c r="D7" s="33" t="s">
        <v>76</v>
      </c>
      <c r="E7" s="34">
        <v>258558</v>
      </c>
      <c r="F7" s="34">
        <v>37</v>
      </c>
      <c r="G7" s="35">
        <v>2</v>
      </c>
      <c r="H7" s="36">
        <f t="shared" si="0"/>
        <v>39</v>
      </c>
      <c r="I7" s="33" t="s">
        <v>75</v>
      </c>
      <c r="J7" s="33" t="s">
        <v>74</v>
      </c>
      <c r="K7" s="33" t="s">
        <v>73</v>
      </c>
      <c r="L7" s="33">
        <v>0.49</v>
      </c>
      <c r="M7" s="33" t="s">
        <v>52</v>
      </c>
      <c r="N7" s="33" t="s">
        <v>51</v>
      </c>
      <c r="O7" s="37" t="s">
        <v>50</v>
      </c>
    </row>
    <row r="8" spans="1:15" s="30" customFormat="1" ht="15.75" customHeight="1" x14ac:dyDescent="0.25">
      <c r="A8" s="31">
        <v>5</v>
      </c>
      <c r="B8" s="32">
        <v>43091.725215127313</v>
      </c>
      <c r="C8" s="33" t="s">
        <v>72</v>
      </c>
      <c r="D8" s="33" t="s">
        <v>71</v>
      </c>
      <c r="E8" s="34">
        <v>279459</v>
      </c>
      <c r="F8" s="34">
        <v>34</v>
      </c>
      <c r="G8" s="35">
        <v>2</v>
      </c>
      <c r="H8" s="36">
        <f t="shared" si="0"/>
        <v>36</v>
      </c>
      <c r="I8" s="33" t="s">
        <v>70</v>
      </c>
      <c r="J8" s="33" t="s">
        <v>69</v>
      </c>
      <c r="K8" s="33" t="s">
        <v>68</v>
      </c>
      <c r="L8" s="33">
        <v>0.47</v>
      </c>
      <c r="M8" s="33" t="s">
        <v>67</v>
      </c>
      <c r="N8" s="33" t="s">
        <v>51</v>
      </c>
      <c r="O8" s="37" t="s">
        <v>50</v>
      </c>
    </row>
    <row r="9" spans="1:15" s="30" customFormat="1" ht="15.75" customHeight="1" x14ac:dyDescent="0.25">
      <c r="A9" s="31">
        <v>6</v>
      </c>
      <c r="B9" s="32">
        <v>43091.725930092594</v>
      </c>
      <c r="C9" s="33" t="s">
        <v>66</v>
      </c>
      <c r="D9" s="33" t="s">
        <v>65</v>
      </c>
      <c r="E9" s="34">
        <v>289803</v>
      </c>
      <c r="F9" s="34">
        <v>32</v>
      </c>
      <c r="G9" s="35">
        <v>2</v>
      </c>
      <c r="H9" s="36">
        <f t="shared" si="0"/>
        <v>34</v>
      </c>
      <c r="I9" s="33" t="s">
        <v>64</v>
      </c>
      <c r="J9" s="33" t="s">
        <v>63</v>
      </c>
      <c r="K9" s="33" t="s">
        <v>53</v>
      </c>
      <c r="L9" s="33">
        <v>0.46200000000000002</v>
      </c>
      <c r="M9" s="33" t="s">
        <v>52</v>
      </c>
      <c r="N9" s="33" t="s">
        <v>51</v>
      </c>
      <c r="O9" s="37" t="s">
        <v>50</v>
      </c>
    </row>
    <row r="10" spans="1:15" s="30" customFormat="1" ht="15.75" customHeight="1" x14ac:dyDescent="0.25">
      <c r="A10" s="31">
        <v>7</v>
      </c>
      <c r="B10" s="32">
        <v>43091.727176018518</v>
      </c>
      <c r="C10" s="33" t="s">
        <v>62</v>
      </c>
      <c r="D10" s="33" t="s">
        <v>61</v>
      </c>
      <c r="E10" s="34">
        <v>258670</v>
      </c>
      <c r="F10" s="34">
        <v>37</v>
      </c>
      <c r="G10" s="35">
        <v>2</v>
      </c>
      <c r="H10" s="36">
        <f t="shared" si="0"/>
        <v>39</v>
      </c>
      <c r="I10" s="33" t="s">
        <v>60</v>
      </c>
      <c r="J10" s="33" t="s">
        <v>59</v>
      </c>
      <c r="K10" s="33" t="s">
        <v>58</v>
      </c>
      <c r="L10" s="33">
        <v>0.75700000000000001</v>
      </c>
      <c r="M10" s="33" t="s">
        <v>52</v>
      </c>
      <c r="N10" s="33" t="s">
        <v>51</v>
      </c>
      <c r="O10" s="37" t="s">
        <v>50</v>
      </c>
    </row>
    <row r="11" spans="1:15" s="30" customFormat="1" ht="15.75" customHeight="1" x14ac:dyDescent="0.25">
      <c r="A11" s="31">
        <v>8</v>
      </c>
      <c r="B11" s="32">
        <v>43091.727576249999</v>
      </c>
      <c r="C11" s="33" t="s">
        <v>57</v>
      </c>
      <c r="D11" s="33" t="s">
        <v>56</v>
      </c>
      <c r="E11" s="34">
        <v>257463</v>
      </c>
      <c r="F11" s="34">
        <v>37</v>
      </c>
      <c r="G11" s="35">
        <v>2</v>
      </c>
      <c r="H11" s="36">
        <f t="shared" si="0"/>
        <v>39</v>
      </c>
      <c r="I11" s="33" t="s">
        <v>55</v>
      </c>
      <c r="J11" s="33" t="s">
        <v>54</v>
      </c>
      <c r="K11" s="33" t="s">
        <v>53</v>
      </c>
      <c r="L11" s="33">
        <v>0.63500000000000001</v>
      </c>
      <c r="M11" s="33" t="s">
        <v>52</v>
      </c>
      <c r="N11" s="33" t="s">
        <v>51</v>
      </c>
      <c r="O11" s="37" t="s">
        <v>50</v>
      </c>
    </row>
    <row r="12" spans="1:15" s="30" customFormat="1" ht="15.75" customHeight="1" x14ac:dyDescent="0.25">
      <c r="A12" s="31">
        <v>9</v>
      </c>
      <c r="B12" s="38" t="s">
        <v>103</v>
      </c>
      <c r="C12" s="39"/>
      <c r="D12" s="40" t="s">
        <v>108</v>
      </c>
      <c r="E12" s="41"/>
      <c r="F12" s="41">
        <v>34</v>
      </c>
      <c r="G12" s="41">
        <v>0</v>
      </c>
      <c r="H12" s="36">
        <f t="shared" si="0"/>
        <v>34</v>
      </c>
      <c r="I12" s="40" t="s">
        <v>109</v>
      </c>
      <c r="J12" s="40" t="s">
        <v>110</v>
      </c>
      <c r="K12" s="40" t="s">
        <v>68</v>
      </c>
      <c r="L12" s="39">
        <v>0.46100000000000002</v>
      </c>
      <c r="M12" s="42" t="s">
        <v>67</v>
      </c>
      <c r="N12" s="33" t="s">
        <v>51</v>
      </c>
      <c r="O12" s="37" t="s">
        <v>50</v>
      </c>
    </row>
    <row r="13" spans="1:15" s="30" customFormat="1" ht="15.75" customHeight="1" thickBot="1" x14ac:dyDescent="0.3">
      <c r="A13" s="43">
        <v>10</v>
      </c>
      <c r="B13" s="29" t="s">
        <v>103</v>
      </c>
      <c r="C13" s="44"/>
      <c r="D13" s="45" t="s">
        <v>104</v>
      </c>
      <c r="E13" s="46">
        <v>103754</v>
      </c>
      <c r="F13" s="46">
        <v>37</v>
      </c>
      <c r="G13" s="46">
        <v>0</v>
      </c>
      <c r="H13" s="47">
        <f t="shared" si="0"/>
        <v>37</v>
      </c>
      <c r="I13" s="48" t="s">
        <v>111</v>
      </c>
      <c r="J13" s="48" t="s">
        <v>112</v>
      </c>
      <c r="K13" s="48" t="s">
        <v>113</v>
      </c>
      <c r="L13" s="48">
        <v>0.58099999999999996</v>
      </c>
      <c r="M13" s="48" t="s">
        <v>52</v>
      </c>
      <c r="N13" s="48" t="s">
        <v>51</v>
      </c>
      <c r="O13" s="49" t="s">
        <v>50</v>
      </c>
    </row>
    <row r="16" spans="1:15" ht="15.75" customHeight="1" x14ac:dyDescent="0.25">
      <c r="A16" s="21" t="s">
        <v>105</v>
      </c>
      <c r="B16" s="24"/>
      <c r="C16" s="24"/>
      <c r="D16" s="24"/>
    </row>
    <row r="17" spans="1:4" ht="15.75" customHeight="1" x14ac:dyDescent="0.25">
      <c r="A17" s="25" t="s">
        <v>106</v>
      </c>
      <c r="B17" s="26"/>
      <c r="C17" s="26"/>
      <c r="D17" s="26"/>
    </row>
    <row r="18" spans="1:4" ht="15.75" customHeight="1" x14ac:dyDescent="0.25">
      <c r="A18" s="27" t="s">
        <v>107</v>
      </c>
      <c r="B18" s="28"/>
      <c r="C18" s="28"/>
      <c r="D18" s="28"/>
    </row>
  </sheetData>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6"/>
  <sheetViews>
    <sheetView topLeftCell="D1" workbookViewId="0">
      <selection activeCell="N22" sqref="N22"/>
    </sheetView>
  </sheetViews>
  <sheetFormatPr defaultRowHeight="15" x14ac:dyDescent="0.25"/>
  <cols>
    <col min="12" max="12" width="9.5703125" customWidth="1"/>
  </cols>
  <sheetData>
    <row r="1" spans="1:19" x14ac:dyDescent="0.25">
      <c r="A1" s="7" t="s">
        <v>22</v>
      </c>
    </row>
    <row r="2" spans="1:19" x14ac:dyDescent="0.25">
      <c r="A2" t="s">
        <v>23</v>
      </c>
      <c r="C2" s="6" t="s">
        <v>24</v>
      </c>
      <c r="D2" s="6" t="s">
        <v>25</v>
      </c>
      <c r="E2" s="6" t="s">
        <v>26</v>
      </c>
      <c r="F2" s="6" t="s">
        <v>27</v>
      </c>
      <c r="G2" s="6" t="s">
        <v>28</v>
      </c>
      <c r="H2" s="6" t="s">
        <v>29</v>
      </c>
    </row>
    <row r="3" spans="1:19" x14ac:dyDescent="0.25">
      <c r="C3">
        <v>1</v>
      </c>
      <c r="D3">
        <v>0</v>
      </c>
      <c r="E3">
        <v>3</v>
      </c>
      <c r="F3">
        <v>7</v>
      </c>
      <c r="G3">
        <v>5</v>
      </c>
      <c r="H3">
        <v>4</v>
      </c>
    </row>
    <row r="5" spans="1:19" ht="31.15" customHeight="1" thickBot="1" x14ac:dyDescent="0.3">
      <c r="A5" s="51" t="s">
        <v>0</v>
      </c>
      <c r="B5" s="52"/>
      <c r="C5" s="52"/>
      <c r="D5" s="52"/>
      <c r="E5" s="52"/>
      <c r="F5" s="52"/>
      <c r="G5" s="52"/>
      <c r="H5" s="52"/>
      <c r="I5" s="52"/>
      <c r="J5" s="52"/>
      <c r="M5" s="15" t="s">
        <v>43</v>
      </c>
      <c r="O5" s="18" t="s">
        <v>47</v>
      </c>
      <c r="R5" s="17" t="s">
        <v>45</v>
      </c>
    </row>
    <row r="6" spans="1:19" ht="15.75" thickBot="1" x14ac:dyDescent="0.3">
      <c r="A6" s="2" t="s">
        <v>1</v>
      </c>
      <c r="L6" s="6" t="s">
        <v>30</v>
      </c>
      <c r="M6" s="9">
        <f>10*LOG10(((1+D)*10^((60+F)/10)+(2+CC/3)*10^((65+E)/10))/(1+D+2+CC/3))</f>
        <v>66.584024886189312</v>
      </c>
      <c r="N6" s="10" t="s">
        <v>31</v>
      </c>
      <c r="S6" t="s">
        <v>46</v>
      </c>
    </row>
    <row r="7" spans="1:19" ht="21" x14ac:dyDescent="0.25">
      <c r="A7" s="3"/>
    </row>
    <row r="8" spans="1:19" ht="32.450000000000003" customHeight="1" thickBot="1" x14ac:dyDescent="0.3">
      <c r="A8" s="53" t="s">
        <v>2</v>
      </c>
      <c r="B8" s="54"/>
      <c r="C8" s="54"/>
      <c r="D8" s="54"/>
      <c r="E8" s="54"/>
      <c r="F8" s="54"/>
      <c r="G8" s="54"/>
      <c r="H8" s="54"/>
      <c r="I8" s="54"/>
      <c r="J8" s="54"/>
      <c r="K8" s="54"/>
      <c r="L8" s="54"/>
      <c r="M8" s="15" t="s">
        <v>43</v>
      </c>
    </row>
    <row r="9" spans="1:19" ht="15.75" thickBot="1" x14ac:dyDescent="0.3">
      <c r="A9" s="2" t="s">
        <v>1</v>
      </c>
      <c r="L9" s="6" t="s">
        <v>49</v>
      </c>
      <c r="M9" s="9">
        <f>90+E+10*LOG10(4/(0.16*(300+D*20)/(1+F/10)))+3</f>
        <v>87.006153678640885</v>
      </c>
      <c r="N9" s="10" t="s">
        <v>32</v>
      </c>
    </row>
    <row r="10" spans="1:19" ht="21" x14ac:dyDescent="0.25">
      <c r="A10" s="3"/>
    </row>
    <row r="11" spans="1:19" ht="33.6" customHeight="1" x14ac:dyDescent="0.25">
      <c r="A11" s="53" t="s">
        <v>3</v>
      </c>
      <c r="B11" s="54"/>
      <c r="C11" s="54"/>
      <c r="D11" s="54"/>
      <c r="E11" s="54"/>
      <c r="F11" s="54"/>
      <c r="G11" s="54"/>
      <c r="H11" s="54"/>
      <c r="I11" s="54"/>
      <c r="J11" s="54"/>
      <c r="K11" s="54"/>
      <c r="L11" s="54"/>
      <c r="M11" s="15" t="s">
        <v>43</v>
      </c>
    </row>
    <row r="12" spans="1:19" x14ac:dyDescent="0.25">
      <c r="A12" s="2" t="s">
        <v>1</v>
      </c>
      <c r="O12" s="18" t="s">
        <v>48</v>
      </c>
    </row>
    <row r="13" spans="1:19" x14ac:dyDescent="0.25">
      <c r="B13" s="8" t="s">
        <v>33</v>
      </c>
      <c r="C13">
        <v>31</v>
      </c>
      <c r="D13">
        <v>63</v>
      </c>
      <c r="E13">
        <v>125</v>
      </c>
      <c r="F13">
        <v>250</v>
      </c>
      <c r="G13">
        <v>500</v>
      </c>
      <c r="H13">
        <v>1000</v>
      </c>
      <c r="I13">
        <v>2000</v>
      </c>
      <c r="J13">
        <v>4000</v>
      </c>
      <c r="K13">
        <v>8000</v>
      </c>
      <c r="L13">
        <v>16000</v>
      </c>
      <c r="M13" s="6" t="s">
        <v>36</v>
      </c>
    </row>
    <row r="14" spans="1:19" x14ac:dyDescent="0.25">
      <c r="B14" s="8" t="s">
        <v>34</v>
      </c>
      <c r="C14">
        <f t="shared" ref="C14:L14" si="0">60+F</f>
        <v>64</v>
      </c>
      <c r="D14">
        <f t="shared" si="0"/>
        <v>64</v>
      </c>
      <c r="E14">
        <f t="shared" si="0"/>
        <v>64</v>
      </c>
      <c r="F14">
        <f t="shared" si="0"/>
        <v>64</v>
      </c>
      <c r="G14">
        <f t="shared" si="0"/>
        <v>64</v>
      </c>
      <c r="H14">
        <f t="shared" si="0"/>
        <v>64</v>
      </c>
      <c r="I14">
        <f t="shared" si="0"/>
        <v>64</v>
      </c>
      <c r="J14">
        <f t="shared" si="0"/>
        <v>64</v>
      </c>
      <c r="K14">
        <f t="shared" si="0"/>
        <v>64</v>
      </c>
      <c r="L14">
        <f t="shared" si="0"/>
        <v>64</v>
      </c>
      <c r="M14">
        <f>L14+10*LOG10(10)</f>
        <v>74</v>
      </c>
      <c r="N14" t="s">
        <v>32</v>
      </c>
    </row>
    <row r="15" spans="1:19" ht="15.75" thickBot="1" x14ac:dyDescent="0.3">
      <c r="B15" s="8" t="s">
        <v>35</v>
      </c>
      <c r="C15">
        <v>-39.4</v>
      </c>
      <c r="D15">
        <v>-26.2</v>
      </c>
      <c r="E15">
        <v>-16.100000000000001</v>
      </c>
      <c r="F15">
        <v>-8.6</v>
      </c>
      <c r="G15">
        <v>-3.2</v>
      </c>
      <c r="H15">
        <v>0</v>
      </c>
      <c r="I15">
        <v>1.2</v>
      </c>
      <c r="J15">
        <v>1</v>
      </c>
      <c r="K15">
        <v>-1.1000000000000001</v>
      </c>
      <c r="L15">
        <v>-6.6</v>
      </c>
      <c r="R15" s="17"/>
    </row>
    <row r="16" spans="1:19" ht="15.75" thickBot="1" x14ac:dyDescent="0.3">
      <c r="B16" s="8" t="s">
        <v>37</v>
      </c>
      <c r="C16">
        <f>C14+C15</f>
        <v>24.6</v>
      </c>
      <c r="D16">
        <f t="shared" ref="D16:L16" si="1">D14+D15</f>
        <v>37.799999999999997</v>
      </c>
      <c r="E16">
        <f t="shared" si="1"/>
        <v>47.9</v>
      </c>
      <c r="F16">
        <f t="shared" si="1"/>
        <v>55.4</v>
      </c>
      <c r="G16">
        <f t="shared" si="1"/>
        <v>60.8</v>
      </c>
      <c r="H16">
        <f t="shared" si="1"/>
        <v>64</v>
      </c>
      <c r="I16">
        <f t="shared" si="1"/>
        <v>65.2</v>
      </c>
      <c r="J16">
        <f t="shared" si="1"/>
        <v>65</v>
      </c>
      <c r="K16">
        <f t="shared" si="1"/>
        <v>62.9</v>
      </c>
      <c r="L16">
        <f t="shared" si="1"/>
        <v>57.4</v>
      </c>
      <c r="M16" s="9">
        <f>10*LOG10(M17)</f>
        <v>71.173321444832197</v>
      </c>
      <c r="N16" s="10" t="s">
        <v>31</v>
      </c>
    </row>
    <row r="17" spans="1:18" x14ac:dyDescent="0.25">
      <c r="B17" s="8" t="s">
        <v>38</v>
      </c>
      <c r="C17">
        <f>10^(C16/10)</f>
        <v>288.40315031266073</v>
      </c>
      <c r="D17">
        <f t="shared" ref="D17:L17" si="2">10^(D16/10)</f>
        <v>6025.595860743585</v>
      </c>
      <c r="E17">
        <f t="shared" si="2"/>
        <v>61659.500186148245</v>
      </c>
      <c r="F17">
        <f t="shared" si="2"/>
        <v>346736.85045253241</v>
      </c>
      <c r="G17">
        <f t="shared" si="2"/>
        <v>1202264.4346174158</v>
      </c>
      <c r="H17">
        <f t="shared" si="2"/>
        <v>2511886.431509587</v>
      </c>
      <c r="I17">
        <f t="shared" si="2"/>
        <v>3311311.2148259166</v>
      </c>
      <c r="J17">
        <f t="shared" si="2"/>
        <v>3162277.6601683851</v>
      </c>
      <c r="K17">
        <f t="shared" si="2"/>
        <v>1949844.5997580495</v>
      </c>
      <c r="L17">
        <f t="shared" si="2"/>
        <v>549540.87385762564</v>
      </c>
      <c r="M17">
        <f>SUM(C17:L17)</f>
        <v>13101835.564386716</v>
      </c>
      <c r="R17" s="19" t="s">
        <v>33</v>
      </c>
    </row>
    <row r="19" spans="1:18" ht="32.450000000000003" customHeight="1" x14ac:dyDescent="0.25">
      <c r="A19" s="53" t="s">
        <v>44</v>
      </c>
      <c r="B19" s="54"/>
      <c r="C19" s="54"/>
      <c r="D19" s="54"/>
      <c r="E19" s="54"/>
      <c r="F19" s="54"/>
      <c r="G19" s="54"/>
      <c r="H19" s="54"/>
      <c r="I19" s="54"/>
      <c r="J19" s="54"/>
      <c r="K19" s="54"/>
      <c r="L19" s="54"/>
      <c r="M19" s="15" t="s">
        <v>43</v>
      </c>
    </row>
    <row r="20" spans="1:18" ht="15.75" thickBot="1" x14ac:dyDescent="0.3">
      <c r="A20" s="2" t="s">
        <v>1</v>
      </c>
      <c r="L20" s="6"/>
    </row>
    <row r="21" spans="1:18" ht="32.450000000000003" customHeight="1" thickBot="1" x14ac:dyDescent="0.3">
      <c r="A21" s="2"/>
      <c r="F21" s="1" t="s">
        <v>40</v>
      </c>
      <c r="G21" s="1"/>
      <c r="H21" s="1">
        <f>(1+F/10)/(0.2+E/50)</f>
        <v>4.6666666666666661</v>
      </c>
      <c r="L21" s="11" t="s">
        <v>39</v>
      </c>
      <c r="M21" s="12">
        <f>1-((SWR-1)/(SWR+1))^2</f>
        <v>0.58131487889273359</v>
      </c>
    </row>
    <row r="22" spans="1:18" x14ac:dyDescent="0.25">
      <c r="A22" s="1"/>
    </row>
    <row r="23" spans="1:18" x14ac:dyDescent="0.25">
      <c r="A23" s="4" t="s">
        <v>4</v>
      </c>
      <c r="G23" s="1" t="s">
        <v>5</v>
      </c>
      <c r="M23" s="16" t="s">
        <v>41</v>
      </c>
    </row>
    <row r="24" spans="1:18" x14ac:dyDescent="0.25">
      <c r="A24" s="5" t="s">
        <v>6</v>
      </c>
    </row>
    <row r="25" spans="1:18" x14ac:dyDescent="0.25">
      <c r="A25" s="5" t="s">
        <v>7</v>
      </c>
    </row>
    <row r="26" spans="1:18" x14ac:dyDescent="0.25">
      <c r="A26" s="13" t="s">
        <v>8</v>
      </c>
      <c r="B26" s="14"/>
      <c r="C26" s="14"/>
      <c r="D26" s="14"/>
      <c r="E26" s="14"/>
      <c r="F26" s="14"/>
      <c r="G26" s="14"/>
      <c r="H26" s="14"/>
      <c r="I26" s="14"/>
      <c r="J26" s="14"/>
      <c r="K26" s="14"/>
      <c r="L26" s="14"/>
      <c r="M26" s="14"/>
    </row>
    <row r="27" spans="1:18" x14ac:dyDescent="0.25">
      <c r="A27" s="13" t="s">
        <v>9</v>
      </c>
      <c r="B27" s="14"/>
      <c r="C27" s="14"/>
      <c r="D27" s="14"/>
      <c r="E27" s="14"/>
      <c r="F27" s="14"/>
      <c r="G27" s="14"/>
      <c r="H27" s="14"/>
      <c r="I27" s="14"/>
      <c r="J27" s="14"/>
      <c r="K27" s="14"/>
      <c r="L27" s="14"/>
      <c r="M27" s="14"/>
    </row>
    <row r="28" spans="1:18" x14ac:dyDescent="0.25">
      <c r="A28" s="5" t="s">
        <v>10</v>
      </c>
    </row>
    <row r="29" spans="1:18" x14ac:dyDescent="0.25">
      <c r="A29" s="5" t="s">
        <v>11</v>
      </c>
    </row>
    <row r="30" spans="1:18" x14ac:dyDescent="0.25">
      <c r="A30" s="13" t="s">
        <v>12</v>
      </c>
      <c r="B30" s="14"/>
      <c r="C30" s="14"/>
      <c r="D30" s="14"/>
      <c r="E30" s="14"/>
      <c r="F30" s="14"/>
      <c r="G30" s="14"/>
      <c r="H30" s="14"/>
      <c r="I30" s="14"/>
      <c r="J30" s="14"/>
      <c r="K30" s="14"/>
      <c r="L30" s="14"/>
      <c r="M30" s="14"/>
    </row>
    <row r="31" spans="1:18" x14ac:dyDescent="0.25">
      <c r="A31" s="5" t="s">
        <v>13</v>
      </c>
    </row>
    <row r="32" spans="1:18" x14ac:dyDescent="0.25">
      <c r="A32" s="4"/>
    </row>
    <row r="33" spans="1:13" x14ac:dyDescent="0.25">
      <c r="A33" s="4" t="s">
        <v>14</v>
      </c>
      <c r="G33" s="1" t="s">
        <v>15</v>
      </c>
      <c r="M33" s="16" t="s">
        <v>42</v>
      </c>
    </row>
    <row r="34" spans="1:13" x14ac:dyDescent="0.25">
      <c r="A34" s="5" t="s">
        <v>16</v>
      </c>
    </row>
    <row r="35" spans="1:13" x14ac:dyDescent="0.25">
      <c r="A35" s="5" t="s">
        <v>17</v>
      </c>
    </row>
    <row r="36" spans="1:13" x14ac:dyDescent="0.25">
      <c r="A36" s="13" t="s">
        <v>18</v>
      </c>
      <c r="B36" s="14"/>
      <c r="C36" s="14"/>
      <c r="D36" s="14"/>
    </row>
    <row r="37" spans="1:13" x14ac:dyDescent="0.25">
      <c r="A37" s="5" t="s">
        <v>19</v>
      </c>
    </row>
    <row r="38" spans="1:13" x14ac:dyDescent="0.25">
      <c r="A38" s="5" t="s">
        <v>20</v>
      </c>
    </row>
    <row r="39" spans="1:13" x14ac:dyDescent="0.25">
      <c r="A39" s="4"/>
    </row>
    <row r="40" spans="1:13" x14ac:dyDescent="0.25">
      <c r="A40" s="4" t="s">
        <v>21</v>
      </c>
      <c r="G40" s="1" t="s">
        <v>15</v>
      </c>
      <c r="M40" s="16" t="s">
        <v>42</v>
      </c>
    </row>
    <row r="41" spans="1:13" x14ac:dyDescent="0.25">
      <c r="A41" s="5" t="s">
        <v>16</v>
      </c>
    </row>
    <row r="42" spans="1:13" x14ac:dyDescent="0.25">
      <c r="A42" s="5" t="s">
        <v>17</v>
      </c>
    </row>
    <row r="43" spans="1:13" x14ac:dyDescent="0.25">
      <c r="A43" s="5" t="s">
        <v>18</v>
      </c>
    </row>
    <row r="44" spans="1:13" x14ac:dyDescent="0.25">
      <c r="A44" s="13" t="s">
        <v>19</v>
      </c>
      <c r="B44" s="14"/>
      <c r="C44" s="14"/>
      <c r="D44" s="14"/>
    </row>
    <row r="45" spans="1:13" x14ac:dyDescent="0.25">
      <c r="A45" s="13" t="s">
        <v>20</v>
      </c>
      <c r="B45" s="14"/>
      <c r="C45" s="14"/>
      <c r="D45" s="14"/>
    </row>
    <row r="46" spans="1:13" x14ac:dyDescent="0.25">
      <c r="A46" s="1"/>
    </row>
  </sheetData>
  <mergeCells count="4">
    <mergeCell ref="A5:J5"/>
    <mergeCell ref="A8:L8"/>
    <mergeCell ref="A11:L11"/>
    <mergeCell ref="A19:L19"/>
  </mergeCells>
  <pageMargins left="0.7" right="0.7" top="0.75" bottom="0.75" header="0.3" footer="0.3"/>
  <drawing r:id="rId1"/>
  <legacyDrawing r:id="rId2"/>
  <oleObjects>
    <mc:AlternateContent xmlns:mc="http://schemas.openxmlformats.org/markup-compatibility/2006">
      <mc:Choice Requires="x14">
        <oleObject progId="Word.Picture.8" shapeId="1030" r:id="rId3">
          <objectPr defaultSize="0" autoPict="0" r:id="rId4">
            <anchor moveWithCells="1">
              <from>
                <xdr:col>15</xdr:col>
                <xdr:colOff>9525</xdr:colOff>
                <xdr:row>6</xdr:row>
                <xdr:rowOff>209550</xdr:rowOff>
              </from>
              <to>
                <xdr:col>18</xdr:col>
                <xdr:colOff>333375</xdr:colOff>
                <xdr:row>10</xdr:row>
                <xdr:rowOff>419100</xdr:rowOff>
              </to>
            </anchor>
          </objectPr>
        </oleObject>
      </mc:Choice>
      <mc:Fallback>
        <oleObject progId="Word.Picture.8" shapeId="1030"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Form responses 1</vt:lpstr>
      <vt:lpstr>Correction</vt:lpstr>
      <vt:lpstr>A</vt:lpstr>
      <vt:lpstr>B</vt:lpstr>
      <vt:lpstr>CC</vt:lpstr>
      <vt:lpstr>D</vt:lpstr>
      <vt:lpstr>E</vt:lpstr>
      <vt:lpstr>F</vt:lpstr>
      <vt:lpstr>SWR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Farina</dc:creator>
  <cp:lastModifiedBy>Angelo Farina</cp:lastModifiedBy>
  <dcterms:created xsi:type="dcterms:W3CDTF">2017-12-20T09:09:27Z</dcterms:created>
  <dcterms:modified xsi:type="dcterms:W3CDTF">2018-01-07T19:02:25Z</dcterms:modified>
</cp:coreProperties>
</file>