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png" ContentType="image/png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2014-11-21" state="visible" r:id="rId3"/>
    <sheet sheetId="2" name="Solution" state="visible" r:id="rId4"/>
  </sheets>
  <definedNames/>
  <calcPr/>
</workbook>
</file>

<file path=xl/comments1.xml><?xml version="1.0" encoding="utf-8"?>
<comments xmlns="http://schemas.openxmlformats.org/spreadsheetml/2006/main">
  <authors>
    <author/>
  </authors>
  <commentList>
    <comment ref="N3" authorId="0">
      <text>
        <t xml:space="preserve">Responder updated this value.</t>
      </text>
    </comment>
    <comment ref="Q3" authorId="0">
      <text>
        <t xml:space="preserve">Responder updated this value.</t>
      </text>
    </comment>
    <comment ref="T3" authorId="0">
      <text>
        <t xml:space="preserve">Responder updated this value.</t>
      </text>
    </comment>
    <comment ref="W3" authorId="0">
      <text>
        <t xml:space="preserve">Responder updated this value.</t>
      </text>
    </comment>
    <comment ref="AC3" authorId="0">
      <text>
        <t xml:space="preserve">Responder updated this value.</t>
      </text>
    </comment>
    <comment ref="AF3" authorId="0">
      <text>
        <t xml:space="preserve">Responder updated this value.</t>
      </text>
    </comment>
    <comment ref="AI3" authorId="0">
      <text>
        <t xml:space="preserve">Responder updated this value.</t>
      </text>
    </comment>
    <comment ref="AL3" authorId="0">
      <text>
        <t xml:space="preserve">Responder updated this value.</t>
      </text>
    </comment>
    <comment ref="AO3" authorId="0">
      <text>
        <t xml:space="preserve">Responder updated this value.</t>
      </text>
    </comment>
    <comment ref="AO19" authorId="0">
      <text>
        <t xml:space="preserve">Responder updated this value.</t>
      </text>
    </comment>
    <comment ref="AC48" authorId="0">
      <text>
        <t xml:space="preserve">Responder updated this value.</t>
      </text>
    </comment>
    <comment ref="Q80" authorId="0">
      <text>
        <t xml:space="preserve">Responder updated this value.</t>
      </text>
    </comment>
    <comment ref="T80" authorId="0">
      <text>
        <t xml:space="preserve">Responder updated this value.</t>
      </text>
    </comment>
    <comment ref="W80" authorId="0">
      <text>
        <t xml:space="preserve">Responder updated this value.</t>
      </text>
    </comment>
    <comment ref="AF80" authorId="0">
      <text>
        <t xml:space="preserve">Responder updated this value.</t>
      </text>
    </comment>
    <comment ref="AI80" authorId="0">
      <text>
        <t xml:space="preserve">Responder updated this value.</t>
      </text>
    </comment>
    <comment ref="AL80" authorId="0">
      <text>
        <t xml:space="preserve">Responder updated this value.</t>
      </text>
    </comment>
    <comment ref="AO80" authorId="0">
      <text>
        <t xml:space="preserve">Responder updated this value.</t>
      </text>
    </comment>
    <comment ref="Q82" authorId="0">
      <text>
        <t xml:space="preserve">Responder updated this value.</t>
      </text>
    </comment>
    <comment ref="T82" authorId="0">
      <text>
        <t xml:space="preserve">Responder updated this value.</t>
      </text>
    </comment>
    <comment ref="W82" authorId="0">
      <text>
        <t xml:space="preserve">Responder updated this value.</t>
      </text>
    </comment>
    <comment ref="AL82" authorId="0">
      <text>
        <t xml:space="preserve">Responder updated this value.</t>
      </text>
    </comment>
    <comment ref="AO82" authorId="0">
      <text>
        <t xml:space="preserve">Responder updated this value.</t>
      </text>
    </comment>
    <comment ref="AI83" authorId="0">
      <text>
        <t xml:space="preserve">Responder updated this value.</t>
      </text>
    </comment>
    <comment ref="AO84" authorId="0">
      <text>
        <t xml:space="preserve">Responder updated this value.</t>
      </text>
    </comment>
    <comment ref="AO85" authorId="0">
      <text>
        <t xml:space="preserve">Responder updated this value.</t>
      </text>
    </comment>
    <comment ref="AO88" authorId="0">
      <text>
        <t xml:space="preserve">Responder updated this value.</t>
      </text>
    </comment>
    <comment ref="AO89" authorId="0">
      <text>
        <t xml:space="preserve">Responder updated this value.</t>
      </text>
    </comment>
    <comment ref="AL110" authorId="0">
      <text>
        <t xml:space="preserve">Responder updated this value.</t>
      </text>
    </comment>
    <comment ref="AL114" authorId="0">
      <text>
        <t xml:space="preserve">Responder updated this value.</t>
      </text>
    </comment>
    <comment ref="AO117" authorId="0">
      <text>
        <t xml:space="preserve">Responder updated this value.</t>
      </text>
    </comment>
    <comment ref="AL119" authorId="0">
      <text>
        <t xml:space="preserve">Responder updated this value.</t>
      </text>
    </comment>
    <comment ref="N121" authorId="0">
      <text>
        <t xml:space="preserve">Responder updated this value.</t>
      </text>
    </comment>
    <comment ref="Q121" authorId="0">
      <text>
        <t xml:space="preserve">Responder updated this value.</t>
      </text>
    </comment>
    <comment ref="T121" authorId="0">
      <text>
        <t xml:space="preserve">Responder updated this value.</t>
      </text>
    </comment>
    <comment ref="W121" authorId="0">
      <text>
        <t xml:space="preserve">Responder updated this value.</t>
      </text>
    </comment>
    <comment ref="AF121" authorId="0">
      <text>
        <t xml:space="preserve">Responder updated this value.</t>
      </text>
    </comment>
    <comment ref="AI121" authorId="0">
      <text>
        <t xml:space="preserve">Responder updated this value.</t>
      </text>
    </comment>
    <comment ref="AL121" authorId="0">
      <text>
        <t xml:space="preserve">Responder updated this value.</t>
      </text>
    </comment>
    <comment ref="AO121" authorId="0">
      <text>
        <t xml:space="preserve">Responder updated this value.</t>
      </text>
    </comment>
    <comment ref="W132" authorId="0">
      <text>
        <t xml:space="preserve">Responder updated this value.</t>
      </text>
    </comment>
    <comment ref="AI132" authorId="0">
      <text>
        <t xml:space="preserve">Responder updated this value.</t>
      </text>
    </comment>
    <comment ref="AL132" authorId="0">
      <text>
        <t xml:space="preserve">Responder updated this value.</t>
      </text>
    </comment>
    <comment ref="AO132" authorId="0">
      <text>
        <t xml:space="preserve">Responder updated this value.</t>
      </text>
    </comment>
    <comment ref="T133" authorId="0">
      <text>
        <t xml:space="preserve">Responder updated this value.</t>
      </text>
    </comment>
    <comment ref="AO134" authorId="0">
      <text>
        <t xml:space="preserve">Responder updated this value.</t>
      </text>
    </comment>
    <comment ref="AO135" authorId="0">
      <text>
        <t xml:space="preserve">Responder updated this value.</t>
      </text>
    </comment>
    <comment ref="AL150" authorId="0">
      <text>
        <t xml:space="preserve">Responder updated this value.</t>
      </text>
    </comment>
    <comment ref="AO150" authorId="0">
      <text>
        <t xml:space="preserve">Responder updated this value.</t>
      </text>
    </comment>
    <comment ref="AI163" authorId="0">
      <text>
        <t xml:space="preserve">Responder updated this value.</t>
      </text>
    </comment>
    <comment ref="Q183" authorId="0">
      <text>
        <t xml:space="preserve">Responder updated this value.</t>
      </text>
    </comment>
    <comment ref="T183" authorId="0">
      <text>
        <t xml:space="preserve">Responder updated this value.</t>
      </text>
    </comment>
    <comment ref="AC183" authorId="0">
      <text>
        <t xml:space="preserve">Responder updated this value.</t>
      </text>
    </comment>
    <comment ref="AL183" authorId="0">
      <text>
        <t xml:space="preserve">Responder updated this value.</t>
      </text>
    </comment>
    <comment ref="AO183" authorId="0">
      <text>
        <t xml:space="preserve">Responder updated this value.</t>
      </text>
    </comment>
    <comment ref="W186" authorId="0">
      <text>
        <t xml:space="preserve">Responder updated this value.</t>
      </text>
    </comment>
    <comment ref="AF186" authorId="0">
      <text>
        <t xml:space="preserve">Responder updated this value.</t>
      </text>
    </comment>
    <comment ref="AI186" authorId="0">
      <text>
        <t xml:space="preserve">Responder updated this value.</t>
      </text>
    </comment>
    <comment ref="W190" authorId="0">
      <text>
        <t xml:space="preserve">Responder updated this value.</t>
      </text>
    </comment>
    <comment ref="AF190" authorId="0">
      <text>
        <t xml:space="preserve">Responder updated this value.</t>
      </text>
    </comment>
    <comment ref="AI190" authorId="0">
      <text>
        <t xml:space="preserve">Responder updated this value.</t>
      </text>
    </comment>
    <comment ref="W191" authorId="0">
      <text>
        <t xml:space="preserve">Responder updated this value.</t>
      </text>
    </comment>
    <comment ref="AF191" authorId="0">
      <text>
        <t xml:space="preserve">Responder updated this value.</t>
      </text>
    </comment>
    <comment ref="AI191" authorId="0">
      <text>
        <t xml:space="preserve">Responder updated this value.</t>
      </text>
    </comment>
  </commentList>
</comments>
</file>

<file path=xl/sharedStrings.xml><?xml version="1.0" encoding="utf-8"?>
<sst xmlns="http://schemas.openxmlformats.org/spreadsheetml/2006/main">
  <si>
    <t>Applied Acoustics - in class test of 21/11/2014</t>
  </si>
  <si>
    <t>N.</t>
  </si>
  <si>
    <t>Timestamp</t>
  </si>
  <si>
    <t>Username</t>
  </si>
  <si>
    <t>Surname and Name</t>
  </si>
  <si>
    <t>Matricula</t>
  </si>
  <si>
    <t>Presence</t>
  </si>
  <si>
    <t>A</t>
  </si>
  <si>
    <t>B</t>
  </si>
  <si>
    <t>C</t>
  </si>
  <si>
    <t>D</t>
  </si>
  <si>
    <t>E</t>
  </si>
  <si>
    <t>F</t>
  </si>
  <si>
    <t>Online Score</t>
  </si>
  <si>
    <t>1) During the passage of a vehicle, a value of Leq=70+F dB(A) is measured. The measurement time is 30+DE s. Compute the value of SEL.</t>
  </si>
  <si>
    <t>Correct Answer</t>
  </si>
  <si>
    <t>Score</t>
  </si>
  <si>
    <t>2) The SEL of a SUV running at 40+E km/h, measured at a distance of 7.5m, is equal to 80+F dB(A). Compute the maximum instantaneous sound pressure level at a receiver located at distance of 30+E m from the road.</t>
  </si>
  <si>
    <t>Correct Answer</t>
  </si>
  <si>
    <t>Score</t>
  </si>
  <si>
    <t>3) In the case of previous exercise, compute the Leq at the receiver when each hour 300+CD SUVs are passing.</t>
  </si>
  <si>
    <t>Correct Answer</t>
  </si>
  <si>
    <t>Score</t>
  </si>
  <si>
    <t>4) What is the SEL (at 7.5m distance) of the same SUV of previous two exercises if its speed is increased to 60+F km/h, in the hypothesis that its sound power level remains unchanged?</t>
  </si>
  <si>
    <t>Correct Answer</t>
  </si>
  <si>
    <t>Score</t>
  </si>
  <si>
    <t>5) On a railway the total traffic during the whole night is of 20+F passenger trains and of 10+E freight trains. Each passenger train is composed by 6 wagons, each of them with value of SEL (at 7.5m) = 88+D dB(A). Each freight train is composed by 20 wagons, each of them with value of SEL (at 7.5m) = 93+E dB(A). Both types of trains are pulled by a locomotive having a value of SEL = 98+D dB(A). Compute the value of Leq,night at a distance of 100+EF m.</t>
  </si>
  <si>
    <t>Correct Answer</t>
  </si>
  <si>
    <t>Score</t>
  </si>
  <si>
    <t>6) The noise inside a factory is dominated by a large pressing machine. Each action of the press causes an event with SEL=90+E dB(A). The background noise level inside the factory is 75+F/2 dB(A). Compute the value of Leq if there are 20+D pressing events each hour.</t>
  </si>
  <si>
    <t>Correct Answer</t>
  </si>
  <si>
    <t>Score</t>
  </si>
  <si>
    <t>7) Inside a factory, a worker stays 9+F/3 hours with an average value of Leq = 80+D dB(A). Compute his daily personal exposure level Lep.</t>
  </si>
  <si>
    <t>Correct Answer</t>
  </si>
  <si>
    <t>Score</t>
  </si>
  <si>
    <t>8) Inside a factory, a man stays at three workplaces: 3+F/10 h with an SPL=80+F/2 dB(A), 1+E/10 h with an SPL=85+E/4 dB(A) and 5+D/3 h with an SPL=78+C/4 dB(A). Compute his daily personal exposure level Lep.</t>
  </si>
  <si>
    <t>Correct Answer</t>
  </si>
  <si>
    <t>Score</t>
  </si>
  <si>
    <t>9) Considering a limit of Lep,max=83 dB(A), compute how much time (in min) it is allowed to stay inside a noisy room where the SPL is equal to 85+F/4 dB(A).</t>
  </si>
  <si>
    <t>Correct Answer</t>
  </si>
  <si>
    <t>Score</t>
  </si>
  <si>
    <t>10) In a cave miners are subjected to explosions, each of them has a SEL=100+E dB(A). How many explosions per day are allowed for each worker, if the personal exposure limit is Lep,max=87 dB(A)?</t>
  </si>
  <si>
    <t>Correct Answer</t>
  </si>
  <si>
    <t>Score</t>
  </si>
  <si>
    <t>Total Score</t>
  </si>
  <si>
    <t>Max score =</t>
  </si>
  <si>
    <t>of</t>
  </si>
  <si>
    <t>angelica.cantarelli@studenti.unipr.it</t>
  </si>
  <si>
    <t>Cantarelli Angelica</t>
  </si>
  <si>
    <t>93.8 dB(A)</t>
  </si>
  <si>
    <t>68.7 dB(A)</t>
  </si>
  <si>
    <t>68.6 dB(A)</t>
  </si>
  <si>
    <t>83.5 dB(A)</t>
  </si>
  <si>
    <t>79.2 dB(A)</t>
  </si>
  <si>
    <t>85.2 dB(A)</t>
  </si>
  <si>
    <t>84.0 dB(A)</t>
  </si>
  <si>
    <t>227.11 min</t>
  </si>
  <si>
    <t>arturo.gaita@studenti.unipr.it</t>
  </si>
  <si>
    <t>Gaita Arturo</t>
  </si>
  <si>
    <t>95.8 dB(A)</t>
  </si>
  <si>
    <t>69.5 dB(A)</t>
  </si>
  <si>
    <t>68.7 dB(A)</t>
  </si>
  <si>
    <t>83.0 dB(A)</t>
  </si>
  <si>
    <t>78.1 dB(A)</t>
  </si>
  <si>
    <t>90.2 dB(A)</t>
  </si>
  <si>
    <t>83.1 dB(A)</t>
  </si>
  <si>
    <t>227.11 min</t>
  </si>
  <si>
    <t>giovanni.formicola@studenti.unipr.it</t>
  </si>
  <si>
    <t>Formicola Giovanni</t>
  </si>
  <si>
    <t>95.9 dB(A)</t>
  </si>
  <si>
    <t>69.4 dB(A)</t>
  </si>
  <si>
    <t>68.5 dB(A)</t>
  </si>
  <si>
    <t>84.6 dB(A)</t>
  </si>
  <si>
    <t>80.4 dB(A)</t>
  </si>
  <si>
    <t>87.4 dB(A)</t>
  </si>
  <si>
    <t>84.2 dB(A)</t>
  </si>
  <si>
    <t>214.408 min</t>
  </si>
  <si>
    <t>antonio.dellarovere@studenti.unipr.it</t>
  </si>
  <si>
    <t>Della Rovere Antonio</t>
  </si>
  <si>
    <t>88 dB(A)</t>
  </si>
  <si>
    <t>66.7 dB(A)</t>
  </si>
  <si>
    <t>65.6 dB(A)</t>
  </si>
  <si>
    <t>80.1 dB(A)</t>
  </si>
  <si>
    <t>76.6 dB(A)</t>
  </si>
  <si>
    <t>81.8 dB(A)</t>
  </si>
  <si>
    <t>81.5 dB(A)</t>
  </si>
  <si>
    <t>269.92 min</t>
  </si>
  <si>
    <t>eleonora.fiorini@studenti.unipr.it</t>
  </si>
  <si>
    <t>Fiorini Eleonora</t>
  </si>
  <si>
    <t>92.9 dB(A)</t>
  </si>
  <si>
    <t>66.5 dB(A)</t>
  </si>
  <si>
    <t>65.6 dB(A)</t>
  </si>
  <si>
    <t>81.7 dB(A)</t>
  </si>
  <si>
    <t>79.1 dB(A)</t>
  </si>
  <si>
    <t>87 dB(A)</t>
  </si>
  <si>
    <t>83.4 dB(A)</t>
  </si>
  <si>
    <t>254.82 min</t>
  </si>
  <si>
    <t>mattia.montanari1@studenti.unipr.it</t>
  </si>
  <si>
    <t>Montanari Mattia</t>
  </si>
  <si>
    <t>91.8 dB(A)</t>
  </si>
  <si>
    <t>66.8 dB(A)</t>
  </si>
  <si>
    <t>66.7 dB(A)</t>
  </si>
  <si>
    <t>81.5 dB(A)</t>
  </si>
  <si>
    <t>78.2 dB(A)</t>
  </si>
  <si>
    <t>85.0 dB(A)</t>
  </si>
  <si>
    <t>83.4 dB(A)</t>
  </si>
  <si>
    <t>254.82 min</t>
  </si>
  <si>
    <t>davide.pacitti@studenti.unipr.it</t>
  </si>
  <si>
    <t>Pacitti Davide</t>
  </si>
  <si>
    <t>92.6 dB(A)</t>
  </si>
  <si>
    <t>70.7 dB(A)</t>
  </si>
  <si>
    <t>69.5 dB(A)</t>
  </si>
  <si>
    <t>85.4 dB(A)</t>
  </si>
  <si>
    <t>79.7 dB(A)</t>
  </si>
  <si>
    <t>81.5 dB(A)</t>
  </si>
  <si>
    <t>83.7 dB(A)</t>
  </si>
  <si>
    <t>202.414 min</t>
  </si>
  <si>
    <t>luca.carpi1@studenti.unipr.it</t>
  </si>
  <si>
    <t>Carpi Luca</t>
  </si>
  <si>
    <t>97.3 dB(A)</t>
  </si>
  <si>
    <t>70.7 dB(A)</t>
  </si>
  <si>
    <t>70.6 dB(A)</t>
  </si>
  <si>
    <t>85.4 dB(A)</t>
  </si>
  <si>
    <t>80 dB(A)</t>
  </si>
  <si>
    <t>88.5 dB(A)</t>
  </si>
  <si>
    <t>84.6 dB(A)</t>
  </si>
  <si>
    <t>202.41 min</t>
  </si>
  <si>
    <t>ayatallah.abdou@studenti.unipr.it</t>
  </si>
  <si>
    <t>abdou ayat allah</t>
  </si>
  <si>
    <t>94.9 dB(A)</t>
  </si>
  <si>
    <t>71.3 dB(A)</t>
  </si>
  <si>
    <t>70.2 dB(A)</t>
  </si>
  <si>
    <t>85 dB(A)</t>
  </si>
  <si>
    <t>79.1 dB(A)</t>
  </si>
  <si>
    <t>84.5 dB(A)</t>
  </si>
  <si>
    <t>83.2 dB(A)</t>
  </si>
  <si>
    <t>202.41 min</t>
  </si>
  <si>
    <t>martina.quattrocchi@studenti.unipr.it</t>
  </si>
  <si>
    <t>Quattrocchi Martina</t>
  </si>
  <si>
    <t>92.1 dB(A)</t>
  </si>
  <si>
    <t>67.3 dB(A)</t>
  </si>
  <si>
    <t>67.1 dB(A)</t>
  </si>
  <si>
    <t>81.2 dB(A)</t>
  </si>
  <si>
    <t>77.5 dB(A)</t>
  </si>
  <si>
    <t>85.9 dB(A)</t>
  </si>
  <si>
    <t>83.0 dB(A)</t>
  </si>
  <si>
    <t>254.82 min</t>
  </si>
  <si>
    <t>angelica.meli@studenti.unipr.it</t>
  </si>
  <si>
    <t>meli angelica</t>
  </si>
  <si>
    <t>96.6 dB(A)</t>
  </si>
  <si>
    <t>71.5 dB(A)</t>
  </si>
  <si>
    <t>71.2 dB(A)</t>
  </si>
  <si>
    <t>84.9 dB(A)</t>
  </si>
  <si>
    <t>79 dB(A)</t>
  </si>
  <si>
    <t>87.5 dB(A)</t>
  </si>
  <si>
    <t>83.8 dB(A)</t>
  </si>
  <si>
    <t>202.41 min</t>
  </si>
  <si>
    <t>alessandro.basi3@studenti.unipr.it</t>
  </si>
  <si>
    <t>Basi Alessandro</t>
  </si>
  <si>
    <t>92.5 dB(A)</t>
  </si>
  <si>
    <t>69.8 dB(A)</t>
  </si>
  <si>
    <t>69.6 dB(A)</t>
  </si>
  <si>
    <t>84.7 dB(A)</t>
  </si>
  <si>
    <t>78.8 dB(A)</t>
  </si>
  <si>
    <t>82.4 dB(A)</t>
  </si>
  <si>
    <t>83.8 dB(A)</t>
  </si>
  <si>
    <t>214.41 min</t>
  </si>
  <si>
    <t>anna.ravanetti@studenti.unipr.it</t>
  </si>
  <si>
    <t>Ravanetti Anna</t>
  </si>
  <si>
    <t>94.9 dB(A)</t>
  </si>
  <si>
    <t>69.5 dB(A)</t>
  </si>
  <si>
    <t>69.5 dB(A)</t>
  </si>
  <si>
    <t>84.5 dB(A)</t>
  </si>
  <si>
    <t>79.8 dB(A)</t>
  </si>
  <si>
    <t>85.4 dB(A)</t>
  </si>
  <si>
    <t>84.4 dB(A)</t>
  </si>
  <si>
    <t>214.41 min</t>
  </si>
  <si>
    <t>francesco.bersella@studenti.unipr.it</t>
  </si>
  <si>
    <t>Bersella Francesco</t>
  </si>
  <si>
    <t>98.9 dB(A)</t>
  </si>
  <si>
    <t>72.4 dB(A)</t>
  </si>
  <si>
    <t>72.2 dB(A)</t>
  </si>
  <si>
    <t>87.3 dB(A)</t>
  </si>
  <si>
    <t>87.8 dB(A)</t>
  </si>
  <si>
    <t>85.2 dB(A)</t>
  </si>
  <si>
    <t>180.40 min</t>
  </si>
  <si>
    <t>nicola.pasini@studenti.unipr.it</t>
  </si>
  <si>
    <t>Pasini Nicola</t>
  </si>
  <si>
    <t>98.5 dB(A)</t>
  </si>
  <si>
    <t>72.1 dB(A)</t>
  </si>
  <si>
    <t>71.1 dB(A)</t>
  </si>
  <si>
    <t>87.5 dB(A)</t>
  </si>
  <si>
    <t>86.8 dB(A)</t>
  </si>
  <si>
    <t>85.0 dB(A)</t>
  </si>
  <si>
    <t>180.40 min</t>
  </si>
  <si>
    <t>marco.derosa@studenti.unipr.it</t>
  </si>
  <si>
    <t>De Rosa Marco</t>
  </si>
  <si>
    <t>93.6 dB(A)</t>
  </si>
  <si>
    <t>70.7 dB(A)</t>
  </si>
  <si>
    <t>70.5 dB(A)</t>
  </si>
  <si>
    <t>85.3 dB(A)</t>
  </si>
  <si>
    <t>66.7 dB(A)</t>
  </si>
  <si>
    <t>79.7 dB(A)</t>
  </si>
  <si>
    <t>82.5 dB(A)</t>
  </si>
  <si>
    <t>84.5 dB(A)</t>
  </si>
  <si>
    <t>202.4 min</t>
  </si>
  <si>
    <t>stefano.ruini@studenti.unipr.it</t>
  </si>
  <si>
    <t>Ruini Stefano</t>
  </si>
  <si>
    <t>87.9 dB(A)</t>
  </si>
  <si>
    <t>67.5 dB(A)</t>
  </si>
  <si>
    <t>66.7 dB(A)</t>
  </si>
  <si>
    <t>81.1 dB(A)</t>
  </si>
  <si>
    <t>81.0 dB(A)</t>
  </si>
  <si>
    <t>82 dB(A)</t>
  </si>
  <si>
    <t>254.8 min</t>
  </si>
  <si>
    <t>francesco.rosi2@studenti.unipr.it</t>
  </si>
  <si>
    <t>Rosi Francesco</t>
  </si>
  <si>
    <t>97.9 dB(A)</t>
  </si>
  <si>
    <t>71.4 dB(A)</t>
  </si>
  <si>
    <t>71.0 dB(A)</t>
  </si>
  <si>
    <t>86.5 dB(A)</t>
  </si>
  <si>
    <t>69.3 dB(A)</t>
  </si>
  <si>
    <t>81.0 dB(A)</t>
  </si>
  <si>
    <t>87.6 dB(A)</t>
  </si>
  <si>
    <t>84.9 dB(A)</t>
  </si>
  <si>
    <t>191.09 min</t>
  </si>
  <si>
    <t>laura.ferrari16@studenti.unipr.it</t>
  </si>
  <si>
    <t>Ferrari Laura</t>
  </si>
  <si>
    <t>96.8 dB(A)</t>
  </si>
  <si>
    <t>71.5 dB(A)</t>
  </si>
  <si>
    <t>71.4 dB(A)</t>
  </si>
  <si>
    <t>86.3 dB(A)</t>
  </si>
  <si>
    <t>68.1 dB(A)</t>
  </si>
  <si>
    <t>80.5 dB(A)</t>
  </si>
  <si>
    <t>85.6 dB(A)</t>
  </si>
  <si>
    <t>84.8 dB(A)</t>
  </si>
  <si>
    <t>191 min</t>
  </si>
  <si>
    <t>serena.filippelli@studenti.unipr.it</t>
  </si>
  <si>
    <t>Filippelli Serena</t>
  </si>
  <si>
    <t>98.6 dB(A)</t>
  </si>
  <si>
    <t>73.5 dB(A)</t>
  </si>
  <si>
    <t>73.2 dB(A)</t>
  </si>
  <si>
    <t>86.7 dB(A)</t>
  </si>
  <si>
    <t>66.4 dB(A)</t>
  </si>
  <si>
    <t>80.0 dB(A)</t>
  </si>
  <si>
    <t>87.8 dB(A)</t>
  </si>
  <si>
    <t>84.4 dB(A)</t>
  </si>
  <si>
    <t>180.40 min</t>
  </si>
  <si>
    <t>laura.sani@studenti.unipr.it</t>
  </si>
  <si>
    <t>Sani Laura</t>
  </si>
  <si>
    <t>91.0 dB(A)</t>
  </si>
  <si>
    <t>65.5 dB(A)</t>
  </si>
  <si>
    <t>65.2 dB(A)</t>
  </si>
  <si>
    <t>79.3 dB(A)</t>
  </si>
  <si>
    <t>66.6 dB(A)</t>
  </si>
  <si>
    <t>76.5 dB(A)</t>
  </si>
  <si>
    <t>87.7 dB(A)</t>
  </si>
  <si>
    <t>82.6 dB(A)</t>
  </si>
  <si>
    <t>285.92 min</t>
  </si>
  <si>
    <t>chiara.ferrari23@studenti.unipr.it</t>
  </si>
  <si>
    <t>Ferrari Chiara</t>
  </si>
  <si>
    <t>88.9 dB(A)</t>
  </si>
  <si>
    <t>63.4 dB(A)</t>
  </si>
  <si>
    <t>63.3 dB(A)</t>
  </si>
  <si>
    <t>79.0 dB(A)</t>
  </si>
  <si>
    <t>68.9 dB(A)</t>
  </si>
  <si>
    <t>78.7 dB(A)</t>
  </si>
  <si>
    <t>84.5 dB(A)</t>
  </si>
  <si>
    <t>83.7 dB(A)</t>
  </si>
  <si>
    <t>302.86 min</t>
  </si>
  <si>
    <t>tommaso.mendicino1@studenti.unipr.it</t>
  </si>
  <si>
    <t>Mendicino Tommaso</t>
  </si>
  <si>
    <t>94.6 dB(A)</t>
  </si>
  <si>
    <t>72.7 dB(A)</t>
  </si>
  <si>
    <t>71.4 dB(A)</t>
  </si>
  <si>
    <t>87.2 dB(A)</t>
  </si>
  <si>
    <t>66.6 dB(A)</t>
  </si>
  <si>
    <t>80.5 dB(A)</t>
  </si>
  <si>
    <t>81.8 dB(A)</t>
  </si>
  <si>
    <t>84.3 dB(A)</t>
  </si>
  <si>
    <t>180.4 min</t>
  </si>
  <si>
    <t>stefania.pancini@studenti.unipr.it</t>
  </si>
  <si>
    <t>Pancini Stefania</t>
  </si>
  <si>
    <t>95.9 dB(A)</t>
  </si>
  <si>
    <t>70.5 dB(A)</t>
  </si>
  <si>
    <t>70.1 dB(A)</t>
  </si>
  <si>
    <t>85.5 dB(A)</t>
  </si>
  <si>
    <t>85.5 dB(A)</t>
  </si>
  <si>
    <t>84.4 dB(A)</t>
  </si>
  <si>
    <t>202.414 min</t>
  </si>
  <si>
    <t>matteo.mingardi@studenti.unipr.it</t>
  </si>
  <si>
    <t>Mingardi Matteo</t>
  </si>
  <si>
    <t>98.0 dB(A)</t>
  </si>
  <si>
    <t>70.7 dB(A)</t>
  </si>
  <si>
    <t>69.7 dB(A)</t>
  </si>
  <si>
    <t>85.4 dB(A)</t>
  </si>
  <si>
    <t>78.1 dB(A)</t>
  </si>
  <si>
    <t>90.5 dB(A)</t>
  </si>
  <si>
    <t>84.1 dB(A)</t>
  </si>
  <si>
    <t>202.41 min</t>
  </si>
  <si>
    <t>alessandro.volante@studenti.unipr.it</t>
  </si>
  <si>
    <t>volante alessandro</t>
  </si>
  <si>
    <t>91.0 dB(A)</t>
  </si>
  <si>
    <t>67.2 dB(A)</t>
  </si>
  <si>
    <t>66.8 dB(A)</t>
  </si>
  <si>
    <t>81.3 dB(A)</t>
  </si>
  <si>
    <t>71.1 dB(A)</t>
  </si>
  <si>
    <t>84.0 dB(A)</t>
  </si>
  <si>
    <t>82.9 dB(A)</t>
  </si>
  <si>
    <t>254.82 min</t>
  </si>
  <si>
    <t>andrea.mocerino@studenti.unipr.it</t>
  </si>
  <si>
    <t>Mocerino Andrea</t>
  </si>
  <si>
    <t>96.0 dB(A)</t>
  </si>
  <si>
    <t>68.7 dB(A)</t>
  </si>
  <si>
    <t>67.7 dB(A)</t>
  </si>
  <si>
    <t>83.5 dB(A)</t>
  </si>
  <si>
    <t>78.1 dB(A)</t>
  </si>
  <si>
    <t>90.2 dB(A)</t>
  </si>
  <si>
    <t>83.7 dB(A)</t>
  </si>
  <si>
    <t>227.11 min</t>
  </si>
  <si>
    <t>mattiaantonio.costi@studenti.unipr.it</t>
  </si>
  <si>
    <t>Costi Mattia Antonio</t>
  </si>
  <si>
    <t>91.8 dB(A)</t>
  </si>
  <si>
    <t>65.8 dB(A)</t>
  </si>
  <si>
    <t>65 dB(A)</t>
  </si>
  <si>
    <t>80.6 dB(A)</t>
  </si>
  <si>
    <t>78 dB(A)</t>
  </si>
  <si>
    <t>86.8 dB(A)</t>
  </si>
  <si>
    <t>82.9 dB</t>
  </si>
  <si>
    <t>269.92 min</t>
  </si>
  <si>
    <t>alessio.siciliano@studenti.unipr.it</t>
  </si>
  <si>
    <t>Siciliano Alessio</t>
  </si>
  <si>
    <t>93.03 dB(A)</t>
  </si>
  <si>
    <t>65.5 dB(A)</t>
  </si>
  <si>
    <t>64.4 dB(A)</t>
  </si>
  <si>
    <t>80.8 dB(A)</t>
  </si>
  <si>
    <t>79 dB(A)</t>
  </si>
  <si>
    <t>89.8 dB(A)</t>
  </si>
  <si>
    <t>83.3 dB</t>
  </si>
  <si>
    <t>269.92 min</t>
  </si>
  <si>
    <t>giovanniluca.marullo@studenti.unipr.it</t>
  </si>
  <si>
    <t>Marullo Giovanni Luca</t>
  </si>
  <si>
    <t>91.1 dB(A)</t>
  </si>
  <si>
    <t>70.3 dB(A)</t>
  </si>
  <si>
    <t>60.4 dB(A)</t>
  </si>
  <si>
    <t>84 dB(A)</t>
  </si>
  <si>
    <t>78.6 dB(A)</t>
  </si>
  <si>
    <t>81.4 dB(A)</t>
  </si>
  <si>
    <t>82.9 dB(A)</t>
  </si>
  <si>
    <t>214.408 min</t>
  </si>
  <si>
    <t>manuel.lebovitz@studenti.unipr.it</t>
  </si>
  <si>
    <t>Lebovitz Manuel</t>
  </si>
  <si>
    <t>91.6 dB(A)</t>
  </si>
  <si>
    <t>66.5 dB(A)</t>
  </si>
  <si>
    <t>65.1 dB(A)</t>
  </si>
  <si>
    <t>80.2 dB(A)</t>
  </si>
  <si>
    <t>86.9 dB(A)</t>
  </si>
  <si>
    <t>86.8 dB(A)</t>
  </si>
  <si>
    <t>81.8 dB(A)</t>
  </si>
  <si>
    <t>269.92 min</t>
  </si>
  <si>
    <t>alice.marazzi@studenti.unipr.it</t>
  </si>
  <si>
    <t>Marazzi Alice</t>
  </si>
  <si>
    <t>89.6 dB(A)</t>
  </si>
  <si>
    <t>64.3 dB(A)</t>
  </si>
  <si>
    <t>63.4 dB(A)</t>
  </si>
  <si>
    <t>87.5 dB(A)</t>
  </si>
  <si>
    <t>76.3 dB(A)</t>
  </si>
  <si>
    <t>86.5 dB(A)</t>
  </si>
  <si>
    <t>81.9 dB(A)</t>
  </si>
  <si>
    <t>302.86 min</t>
  </si>
  <si>
    <t>graziamaria.interdonato@studenti.unipr.it</t>
  </si>
  <si>
    <t>Interdonato Graziamaria</t>
  </si>
  <si>
    <t>95.6 dB(A)</t>
  </si>
  <si>
    <t>70.5 dB(A)</t>
  </si>
  <si>
    <t>69.5 dB(A)</t>
  </si>
  <si>
    <t>83.9 dB(A)</t>
  </si>
  <si>
    <t>87.4 dB(A)</t>
  </si>
  <si>
    <t>83.0 dB(A)</t>
  </si>
  <si>
    <t>214.41 min</t>
  </si>
  <si>
    <t>annachiara.tonelli@studenti.unipr.it</t>
  </si>
  <si>
    <t>Tonelli Annachiara</t>
  </si>
  <si>
    <t>94.8 dB(A)</t>
  </si>
  <si>
    <t>68.8 dB(A)</t>
  </si>
  <si>
    <t>68.7 dB(A)</t>
  </si>
  <si>
    <t>83.4 dB(A)</t>
  </si>
  <si>
    <t>79 dB(A)</t>
  </si>
  <si>
    <t>87.2 dB(A)</t>
  </si>
  <si>
    <t>85.4 dB(A)</t>
  </si>
  <si>
    <t>227.11 min</t>
  </si>
  <si>
    <t>gianluca.bisi@studenti.unipr.it</t>
  </si>
  <si>
    <t>Bisi Gianluca</t>
  </si>
  <si>
    <t>94.8 dB(A)</t>
  </si>
  <si>
    <t>68.7 dB(A)</t>
  </si>
  <si>
    <t>67.8 dB(A)</t>
  </si>
  <si>
    <t>83.5 dB(A)</t>
  </si>
  <si>
    <t>79.3 dB(A)</t>
  </si>
  <si>
    <t>87.2 dB(A)</t>
  </si>
  <si>
    <t>81.8 dB(A)</t>
  </si>
  <si>
    <t>227.11 min</t>
  </si>
  <si>
    <t>roberta.zanelli1@studenti.unipr.it</t>
  </si>
  <si>
    <t>Zanelli Roberta</t>
  </si>
  <si>
    <t>89.9 dB(A)</t>
  </si>
  <si>
    <t>64.5 dB(A)</t>
  </si>
  <si>
    <t>22.1 dB(A)</t>
  </si>
  <si>
    <t>79.9 dB(A)</t>
  </si>
  <si>
    <t>78.4 dB(A)</t>
  </si>
  <si>
    <t>84.7 dB(A)</t>
  </si>
  <si>
    <t>83.6 dB(A)</t>
  </si>
  <si>
    <t>285.92 min</t>
  </si>
  <si>
    <t>annalisa.upali@studenti.unipr.it</t>
  </si>
  <si>
    <t>Upali Annalisa</t>
  </si>
  <si>
    <t>94.6 dB(A)</t>
  </si>
  <si>
    <t>69.5 dB(A)</t>
  </si>
  <si>
    <t>68.4 dB(A)</t>
  </si>
  <si>
    <t>83.0 dB(A)</t>
  </si>
  <si>
    <t>78.2 dB(A)</t>
  </si>
  <si>
    <t>87.2 dB(A)</t>
  </si>
  <si>
    <t>81.1 dB(A)</t>
  </si>
  <si>
    <t>227.11 min</t>
  </si>
  <si>
    <t>emanuele.palo@studenti.unipr.it</t>
  </si>
  <si>
    <t>Palo Emanuele</t>
  </si>
  <si>
    <t>92.6 dB(A)</t>
  </si>
  <si>
    <t>68.4 dB(A)</t>
  </si>
  <si>
    <t>97.2 dB(A)</t>
  </si>
  <si>
    <t>83.7 dB(A)</t>
  </si>
  <si>
    <t>79.8 dB(A)</t>
  </si>
  <si>
    <t>83.2 dB(A)</t>
  </si>
  <si>
    <t>83.7 dB(A)</t>
  </si>
  <si>
    <t>227.11 min</t>
  </si>
  <si>
    <t>mirco.campanini@studenti.unipr.it</t>
  </si>
  <si>
    <t>Campanini Mirco</t>
  </si>
  <si>
    <t>91.9 dB(A)</t>
  </si>
  <si>
    <t>68.5 dB(A)</t>
  </si>
  <si>
    <t>68.2 dB(A)</t>
  </si>
  <si>
    <t>82.1 dB(A)</t>
  </si>
  <si>
    <t>77.6 dB(A)</t>
  </si>
  <si>
    <t>84.1 dB(A)</t>
  </si>
  <si>
    <t>82.9 dB(A)</t>
  </si>
  <si>
    <t>245.57 min</t>
  </si>
  <si>
    <t>carolina.diblasi@studenti.unipr.it</t>
  </si>
  <si>
    <t>Diblasi Carolina</t>
  </si>
  <si>
    <t>93 dB(A)</t>
  </si>
  <si>
    <t>67.7 dB(A)</t>
  </si>
  <si>
    <t>66.4 dB(A)</t>
  </si>
  <si>
    <t>81.02 dB(A)</t>
  </si>
  <si>
    <t>87.9 dB(A)</t>
  </si>
  <si>
    <t>82 dB(A)</t>
  </si>
  <si>
    <t>254.82 min</t>
  </si>
  <si>
    <t>alessandro.mazzoli@studenti.unipr.it</t>
  </si>
  <si>
    <t>Mazzoli Alessandro</t>
  </si>
  <si>
    <t>93.8 dB(A)</t>
  </si>
  <si>
    <t>73.4 dB(A)</t>
  </si>
  <si>
    <t>71.2 dB(A)</t>
  </si>
  <si>
    <t>86.6 dB(A)</t>
  </si>
  <si>
    <t>81.8 dB(A)</t>
  </si>
  <si>
    <t>83.4 dB(A)</t>
  </si>
  <si>
    <t>180.40 min</t>
  </si>
  <si>
    <t>daniel.pinardi@studenti.unipr.it</t>
  </si>
  <si>
    <t>Pinardi Daniel</t>
  </si>
  <si>
    <t>92.5 dB(A)</t>
  </si>
  <si>
    <t>66.3 dB(A)</t>
  </si>
  <si>
    <t>65.1 dB(A)</t>
  </si>
  <si>
    <t>81.9 dB(A)</t>
  </si>
  <si>
    <t>73.4 dB(A)</t>
  </si>
  <si>
    <t>83.7 dB(A)</t>
  </si>
  <si>
    <t>254.82 min</t>
  </si>
  <si>
    <t>lindalaura.nzeukangngouekam@studenti.unipr.it</t>
  </si>
  <si>
    <t>Nzeukang Ngouekam Linda Laura</t>
  </si>
  <si>
    <t>95.7 dB(A)</t>
  </si>
  <si>
    <t>72.4 dB(A)</t>
  </si>
  <si>
    <t>71.2 dB(A)</t>
  </si>
  <si>
    <t>85.6 dB(A)</t>
  </si>
  <si>
    <t>84.6 dB(A)</t>
  </si>
  <si>
    <t>83.1 dB(A)</t>
  </si>
  <si>
    <t>nicola.ciati@studenti.unipr.it</t>
  </si>
  <si>
    <t>Ciati Nicola</t>
  </si>
  <si>
    <t>96.3 dB(A)</t>
  </si>
  <si>
    <t>69.4 dB(A)</t>
  </si>
  <si>
    <t>69.3 dB(A)</t>
  </si>
  <si>
    <t>82.2 dB(A)</t>
  </si>
  <si>
    <t>88.4 dB(A)</t>
  </si>
  <si>
    <t>84.6 dB(A)</t>
  </si>
  <si>
    <t>214.41 min</t>
  </si>
  <si>
    <t>tomaso.fontanini@studenti.unipr.it</t>
  </si>
  <si>
    <t>Fontanini Tomaso</t>
  </si>
  <si>
    <t>90.9 dB(A)</t>
  </si>
  <si>
    <t>67.3 dB(A)</t>
  </si>
  <si>
    <t>67 dB(A)</t>
  </si>
  <si>
    <t>82.9 dB(A)</t>
  </si>
  <si>
    <t>69.4 dB(A)</t>
  </si>
  <si>
    <t>79.9 dB(A)</t>
  </si>
  <si>
    <t>82.1 dB(A)</t>
  </si>
  <si>
    <t>84.1 dB(A)</t>
  </si>
  <si>
    <t>240,57 min</t>
  </si>
  <si>
    <t>luca.violi@studenti.unipr.it</t>
  </si>
  <si>
    <t>Violi Luca</t>
  </si>
  <si>
    <t>93.1 dB(A)</t>
  </si>
  <si>
    <t>69.0 dB(A)</t>
  </si>
  <si>
    <t>83.3 dB(A)</t>
  </si>
  <si>
    <t>78.6 dB(A)</t>
  </si>
  <si>
    <t>84.2 dB(A)</t>
  </si>
  <si>
    <t>82.2 dB(A)</t>
  </si>
  <si>
    <t>227.11 min</t>
  </si>
  <si>
    <t>matteo.delsoldato@studenti.unipr.it</t>
  </si>
  <si>
    <t>Delsoldato Matteo</t>
  </si>
  <si>
    <t>90.1 dB(A)</t>
  </si>
  <si>
    <t>65.5 dB(A)</t>
  </si>
  <si>
    <t>79.3 dB(A)</t>
  </si>
  <si>
    <t>76.5 dB(A)</t>
  </si>
  <si>
    <t>85.7 dB(A)</t>
  </si>
  <si>
    <t>81.2 dB(A)</t>
  </si>
  <si>
    <t>285.92 min</t>
  </si>
  <si>
    <t>giulia.mazzetti1@studenti.unipr.it</t>
  </si>
  <si>
    <t>Mazzetti Giulia</t>
  </si>
  <si>
    <t>93.1 dB(A)</t>
  </si>
  <si>
    <t>68.3 dB(A)</t>
  </si>
  <si>
    <t>68.1 dB(A)</t>
  </si>
  <si>
    <t>82.1 dB(A)</t>
  </si>
  <si>
    <t>65.7 dB(A)</t>
  </si>
  <si>
    <t>77.9 dB(A)</t>
  </si>
  <si>
    <t>86.1 dB(A)</t>
  </si>
  <si>
    <t>81.7 dB(A)</t>
  </si>
  <si>
    <t>240.57 min</t>
  </si>
  <si>
    <t>riccardo.fiori1@studenti.unipr.it</t>
  </si>
  <si>
    <t>Fiori Riccardo</t>
  </si>
  <si>
    <t>89.6 dB(A)</t>
  </si>
  <si>
    <t>66.7 dB(A)</t>
  </si>
  <si>
    <t>66.5 dB(A)</t>
  </si>
  <si>
    <t>81.6 dB(A)</t>
  </si>
  <si>
    <t>66.7 dB(A)</t>
  </si>
  <si>
    <t>78.3 dB(A)</t>
  </si>
  <si>
    <t>82 dB(A)</t>
  </si>
  <si>
    <t>82.3 dB(A)</t>
  </si>
  <si>
    <t>254.83 min</t>
  </si>
  <si>
    <t>giovanni.buccigrossi@studenti.unipr.it</t>
  </si>
  <si>
    <t>Buccigrossi Giovanni</t>
  </si>
  <si>
    <t>92.78 dB(A)</t>
  </si>
  <si>
    <t>66.8 dB(A)</t>
  </si>
  <si>
    <t>66.7 dB(A)</t>
  </si>
  <si>
    <t>81.5 dB(A)</t>
  </si>
  <si>
    <t>67.3 dB(A)</t>
  </si>
  <si>
    <t>78.3 dB(A)</t>
  </si>
  <si>
    <t>87 dB(A)</t>
  </si>
  <si>
    <t>81.9 dB(A)</t>
  </si>
  <si>
    <t>254.82 min</t>
  </si>
  <si>
    <t>enriko.shehi@studenti.unipr.it</t>
  </si>
  <si>
    <t>Shehi Enriko</t>
  </si>
  <si>
    <t>93.6 dB(A)</t>
  </si>
  <si>
    <t>90.2 dB(A)</t>
  </si>
  <si>
    <t>68.7 dB(A)</t>
  </si>
  <si>
    <t>84.6 dB(A)</t>
  </si>
  <si>
    <t>83.4 dB(A)</t>
  </si>
  <si>
    <t>84.1 dB(A)</t>
  </si>
  <si>
    <t>214.4081 min</t>
  </si>
  <si>
    <t>simone.fontana@studenti.unipr.it</t>
  </si>
  <si>
    <t>Fontana Simone</t>
  </si>
  <si>
    <t>93.5 dB(A)</t>
  </si>
  <si>
    <t>88.4 dB(A)</t>
  </si>
  <si>
    <t>67.7 dB(A)</t>
  </si>
  <si>
    <t>81.9 dB(A)</t>
  </si>
  <si>
    <t>87.1 dB(A)</t>
  </si>
  <si>
    <t>82.4 dB(A)</t>
  </si>
  <si>
    <t>240.6 min</t>
  </si>
  <si>
    <t>umberto.delvecchio@studenti.unipr.it</t>
  </si>
  <si>
    <t>Del Vecchio Umberto</t>
  </si>
  <si>
    <t>91.5 dB(A)</t>
  </si>
  <si>
    <t>86.4 dB(A)</t>
  </si>
  <si>
    <t>65.7 dB(A)</t>
  </si>
  <si>
    <t>80.1 dB(A)</t>
  </si>
  <si>
    <t>86.8 dB(A)</t>
  </si>
  <si>
    <t>81.9 dB(A)</t>
  </si>
  <si>
    <t>269.9 min</t>
  </si>
  <si>
    <t>alessandro.gabelli@studenti.unipr.it</t>
  </si>
  <si>
    <t>Gabelli Alessandro</t>
  </si>
  <si>
    <t>89.6 dB(A)</t>
  </si>
  <si>
    <t>66.7 dB(A)</t>
  </si>
  <si>
    <t>81.6 dB(A)</t>
  </si>
  <si>
    <t>82 dB(A)</t>
  </si>
  <si>
    <t>82 dB(A)</t>
  </si>
  <si>
    <t>254.82 min</t>
  </si>
  <si>
    <t>filippo.grolli@studenti.unipr.it</t>
  </si>
  <si>
    <t>Grolli Filippo</t>
  </si>
  <si>
    <t>92.1 dB(A)</t>
  </si>
  <si>
    <t>67.8 dB(A)</t>
  </si>
  <si>
    <t>82.5 dB(A)</t>
  </si>
  <si>
    <t>84.1 dB(A)</t>
  </si>
  <si>
    <t>81.7 dB(A)</t>
  </si>
  <si>
    <t>240.57 min</t>
  </si>
  <si>
    <t>mariangelapia.colapinto@studenti.unipr.it</t>
  </si>
  <si>
    <t>Colapinto Mariangela</t>
  </si>
  <si>
    <t>95.1 dB(A)</t>
  </si>
  <si>
    <t>67.3 dB(A)</t>
  </si>
  <si>
    <t>66.6 dB(A)</t>
  </si>
  <si>
    <t>82.2 dB(A)</t>
  </si>
  <si>
    <t>90.1 dB(A)</t>
  </si>
  <si>
    <t>84.3 dB(A)</t>
  </si>
  <si>
    <t>240.6 min</t>
  </si>
  <si>
    <t>francesco.putamorsi@studenti.unipr.it</t>
  </si>
  <si>
    <t>Putamorsi Francesco</t>
  </si>
  <si>
    <t>94.6 dB(A)</t>
  </si>
  <si>
    <t>69.5 dB(A)</t>
  </si>
  <si>
    <t>129.3 dB(A)</t>
  </si>
  <si>
    <t>83 dB(A)</t>
  </si>
  <si>
    <t>87.2 dB(A)</t>
  </si>
  <si>
    <t>83.4 dB(A)</t>
  </si>
  <si>
    <t>227.1126 min</t>
  </si>
  <si>
    <t>cristiano.trasatti@studenti.unipr.it</t>
  </si>
  <si>
    <t>Trasatti Cristiano</t>
  </si>
  <si>
    <t>93.9 dB(A)</t>
  </si>
  <si>
    <t>68.5 dB(A)</t>
  </si>
  <si>
    <t>128.5 dB(A)</t>
  </si>
  <si>
    <t>83.6 dB(A)</t>
  </si>
  <si>
    <t>85.2 dB(A)</t>
  </si>
  <si>
    <t>84.2 dB(A)</t>
  </si>
  <si>
    <t>227.113 min</t>
  </si>
  <si>
    <t>jacopo.bacchiani@studenti.unipr.it</t>
  </si>
  <si>
    <t>Bacchiani Jacopo</t>
  </si>
  <si>
    <t>87.2 dB(A)</t>
  </si>
  <si>
    <t>64.2 dB(A)</t>
  </si>
  <si>
    <t>122.8 dB(A)</t>
  </si>
  <si>
    <t>78.6 dB(A)</t>
  </si>
  <si>
    <t>82.5 dB(A)</t>
  </si>
  <si>
    <t>81.6 dB(A)</t>
  </si>
  <si>
    <t>302.8595 min</t>
  </si>
  <si>
    <t>nicola.polloni@studenti.unipr.it</t>
  </si>
  <si>
    <t>Polloni Nicola</t>
  </si>
  <si>
    <t>93.4 dB(A)</t>
  </si>
  <si>
    <t>69.8 dB(A)</t>
  </si>
  <si>
    <t>129 dB(A)</t>
  </si>
  <si>
    <t>84.3 dB(A)</t>
  </si>
  <si>
    <t>83.4 dB(A)</t>
  </si>
  <si>
    <t>83.5 dB(A)</t>
  </si>
  <si>
    <t>214.4081 min</t>
  </si>
  <si>
    <t>tommaso.everardweldon@studenti.unipr.it</t>
  </si>
  <si>
    <t>Everard Weldon Tommaso</t>
  </si>
  <si>
    <t>97.4 dB(A)</t>
  </si>
  <si>
    <t>71.4 dB(A)</t>
  </si>
  <si>
    <t>71.0 dB(A)</t>
  </si>
  <si>
    <t>76.5 dB(A)</t>
  </si>
  <si>
    <t>80.9 dB(A)</t>
  </si>
  <si>
    <t>86.6 dB(A)</t>
  </si>
  <si>
    <t>84.5 dB(A)</t>
  </si>
  <si>
    <t>191.091 min</t>
  </si>
  <si>
    <t>fabio.cretella@studenti.unipr.it</t>
  </si>
  <si>
    <t>Cretella Fabio</t>
  </si>
  <si>
    <t>97.1 dB(A)</t>
  </si>
  <si>
    <t>72.3 dB(A)</t>
  </si>
  <si>
    <t>70.7 dB(A)</t>
  </si>
  <si>
    <t>86.6 dB(A)</t>
  </si>
  <si>
    <t>83.6 dB(A)</t>
  </si>
  <si>
    <t>191.1 min</t>
  </si>
  <si>
    <t>marcello.bonini@studenti.unipr.it</t>
  </si>
  <si>
    <t>Bonini Marcello</t>
  </si>
  <si>
    <t>87.8 dB(A)</t>
  </si>
  <si>
    <t>64.4 dB(A)</t>
  </si>
  <si>
    <t>78.3 dB(A)</t>
  </si>
  <si>
    <t>83.5 dB(A)</t>
  </si>
  <si>
    <t>80.3 dB(A)</t>
  </si>
  <si>
    <t>302.8 min</t>
  </si>
  <si>
    <t>pierpaolo.scarpino2@studenti.unipr.it</t>
  </si>
  <si>
    <t>Scarpino Pierpaolo</t>
  </si>
  <si>
    <t>95.9 dB(A)</t>
  </si>
  <si>
    <t>132.6 dB(A)</t>
  </si>
  <si>
    <t>68.52 dB(A)</t>
  </si>
  <si>
    <t>82.2 dB(A)</t>
  </si>
  <si>
    <t>80.3 dB(A)</t>
  </si>
  <si>
    <t>87.4 dB(A)</t>
  </si>
  <si>
    <t>84.2 dB(A)</t>
  </si>
  <si>
    <t>214.41 min</t>
  </si>
  <si>
    <t>pietro.zermani@studenti.unipr.it</t>
  </si>
  <si>
    <t>Pietro Zermani</t>
  </si>
  <si>
    <t>93.6 dB(A)</t>
  </si>
  <si>
    <t>69.2 dB(A)</t>
  </si>
  <si>
    <t>83.2 dB(A)</t>
  </si>
  <si>
    <t>85.2 dB(A)</t>
  </si>
  <si>
    <t>82 dB(A)</t>
  </si>
  <si>
    <t>227.11 min</t>
  </si>
  <si>
    <t>pietro.garieri@studenti.unipr.it</t>
  </si>
  <si>
    <t>Garieri Pietro</t>
  </si>
  <si>
    <t>94 dB(A)</t>
  </si>
  <si>
    <t>72.6 dB(A)</t>
  </si>
  <si>
    <t>71.6 dB(A)</t>
  </si>
  <si>
    <t>82.6 dB(A)</t>
  </si>
  <si>
    <t>83.2 dB(A)</t>
  </si>
  <si>
    <t>120.5 min</t>
  </si>
  <si>
    <t>francesco.sgnaolin@studenti.unipr.it</t>
  </si>
  <si>
    <t>Sgnaolin Francesco</t>
  </si>
  <si>
    <t>96.3 dB(A)</t>
  </si>
  <si>
    <t>71.3 dB(A)</t>
  </si>
  <si>
    <t>84.9 dB(A)</t>
  </si>
  <si>
    <t>87.5 dB(A)</t>
  </si>
  <si>
    <t>81.7 dB(A)</t>
  </si>
  <si>
    <t>202.41 min</t>
  </si>
  <si>
    <t>alberto.tanara@studenti.unipr.it</t>
  </si>
  <si>
    <t>Tanara Alberto</t>
  </si>
  <si>
    <t>90.5 dB(A)</t>
  </si>
  <si>
    <t>124.7 dB(A)</t>
  </si>
  <si>
    <t>70.6 dB(A)</t>
  </si>
  <si>
    <t>79.1 dB(A)</t>
  </si>
  <si>
    <t>76.3 dB(A)</t>
  </si>
  <si>
    <t>86.7 dB(A)</t>
  </si>
  <si>
    <t>81.6 dB(A)</t>
  </si>
  <si>
    <t>285.92 min</t>
  </si>
  <si>
    <t>francesco.plizza@studenti.unipr.it</t>
  </si>
  <si>
    <t>Plizza Francesco</t>
  </si>
  <si>
    <t>88.4 dB(A)</t>
  </si>
  <si>
    <t>66.8 dB(A)</t>
  </si>
  <si>
    <t>66.6 dB(A)</t>
  </si>
  <si>
    <t>81.5 dB(A)</t>
  </si>
  <si>
    <t>77.9 dB(A)</t>
  </si>
  <si>
    <t>81 dB(A)</t>
  </si>
  <si>
    <t>82.5 dB(A)</t>
  </si>
  <si>
    <t>255 Min</t>
  </si>
  <si>
    <t>marianna.lorenzano@studenti.unipr.it</t>
  </si>
  <si>
    <t>Lorenzano Marianna</t>
  </si>
  <si>
    <t>89.8 dB(A)</t>
  </si>
  <si>
    <t>69.7 dB(A)</t>
  </si>
  <si>
    <t>68.9 dB(A)</t>
  </si>
  <si>
    <t>82.9 dB(A)</t>
  </si>
  <si>
    <t>78.7 dB(A)</t>
  </si>
  <si>
    <t>82.3 dB(A)</t>
  </si>
  <si>
    <t>227.11 min</t>
  </si>
  <si>
    <t>bachar.rizk@studenti.unipr.it</t>
  </si>
  <si>
    <t>Bachar Rizk</t>
  </si>
  <si>
    <t>96.5 dB(A)</t>
  </si>
  <si>
    <t>70.3 dB(A)</t>
  </si>
  <si>
    <t>84 dB(A)</t>
  </si>
  <si>
    <t>89.4 dB(A)</t>
  </si>
  <si>
    <t>83.1 dB(A)</t>
  </si>
  <si>
    <t>214.41 min</t>
  </si>
  <si>
    <t>marco.bassoli@studenti.unipr.it</t>
  </si>
  <si>
    <t>Bassoli Marco</t>
  </si>
  <si>
    <t>87.8 dB(A)</t>
  </si>
  <si>
    <t>93.7 dB(A)</t>
  </si>
  <si>
    <t>80.0 dB(A)</t>
  </si>
  <si>
    <t>81.7 dB(A)</t>
  </si>
  <si>
    <t>83.2 dB(A)</t>
  </si>
  <si>
    <t>285.92 min</t>
  </si>
  <si>
    <t>simone.dallasta1@studenti.unipr.it</t>
  </si>
  <si>
    <t>Dall'Asta Simone</t>
  </si>
  <si>
    <t>91.0 dB(A)</t>
  </si>
  <si>
    <t>93.2 dB(A)</t>
  </si>
  <si>
    <t>78.8 dB(A)</t>
  </si>
  <si>
    <t>89.5 dB(A)</t>
  </si>
  <si>
    <t>82.9 dB(A)</t>
  </si>
  <si>
    <t>302.86 min</t>
  </si>
  <si>
    <t>laura.ferrari10@studenti.unipr.it</t>
  </si>
  <si>
    <t>Ferrari Laura</t>
  </si>
  <si>
    <t>91.3 dB(A)</t>
  </si>
  <si>
    <t>94.9 dB(A)</t>
  </si>
  <si>
    <t>80.7 dB(A)</t>
  </si>
  <si>
    <t>85.8 dB(A)</t>
  </si>
  <si>
    <t>83.1 dB(A)</t>
  </si>
  <si>
    <t>269.92 min</t>
  </si>
  <si>
    <t>helennathaly.fernandezleon@studenti.unipr.it</t>
  </si>
  <si>
    <t>Fernandez Leon Helen Nathaly</t>
  </si>
  <si>
    <t>93.4 dB(A)</t>
  </si>
  <si>
    <t>71.8 dB(A)</t>
  </si>
  <si>
    <t>62.4 dB(A)</t>
  </si>
  <si>
    <t>86.2 dB(A)</t>
  </si>
  <si>
    <t>79.9 dB(A)</t>
  </si>
  <si>
    <t>81.6 dB(A)</t>
  </si>
  <si>
    <t>83.8 dB(A)</t>
  </si>
  <si>
    <t>191.9 min</t>
  </si>
  <si>
    <t>ludovico.maini@studenti.unipr.it</t>
  </si>
  <si>
    <t>maini ludovico</t>
  </si>
  <si>
    <t>97.3 dB(A)</t>
  </si>
  <si>
    <t>87.2 dB(A)</t>
  </si>
  <si>
    <t>71.6 dB(A)</t>
  </si>
  <si>
    <t>86.3 dB(A)</t>
  </si>
  <si>
    <t>80.3 dB(A)</t>
  </si>
  <si>
    <t>86.6 dB(A)</t>
  </si>
  <si>
    <t>82.9 dB(A)</t>
  </si>
  <si>
    <t>191.09 min</t>
  </si>
  <si>
    <t>tommaso.ferrari5@studenti.unipr.it</t>
  </si>
  <si>
    <t>Ferrari Tommaso</t>
  </si>
  <si>
    <t>85.3 dB(A)</t>
  </si>
  <si>
    <t>64 dB(A)</t>
  </si>
  <si>
    <t>122.8 dB(A)</t>
  </si>
  <si>
    <t>78.7 dB(A)</t>
  </si>
  <si>
    <t>80.5 dB(A)</t>
  </si>
  <si>
    <t>81.7 dB(A)</t>
  </si>
  <si>
    <t>302.8595 min</t>
  </si>
  <si>
    <t>patrizia.spagnoli@studenti.unipr.it</t>
  </si>
  <si>
    <t>Spagnoli Patrizia</t>
  </si>
  <si>
    <t>94.6 dB(A)</t>
  </si>
  <si>
    <t>70.2 dB(A)</t>
  </si>
  <si>
    <t>75.8 dB(A)</t>
  </si>
  <si>
    <t>84.1 dB(A)</t>
  </si>
  <si>
    <t>85.4 dB(A)</t>
  </si>
  <si>
    <t>83.3 dB(A)</t>
  </si>
  <si>
    <t>26.8 min</t>
  </si>
  <si>
    <t>andre.ntemdieunono@studenti.unipr.it</t>
  </si>
  <si>
    <t>NTEMDIEU NONO ANDRE</t>
  </si>
  <si>
    <t>86.63 dB(A)</t>
  </si>
  <si>
    <t>63.51 dB(A)</t>
  </si>
  <si>
    <t>94.21 dB(A)</t>
  </si>
  <si>
    <t>78.85 dB(A)</t>
  </si>
  <si>
    <t>81.5 dB(A)</t>
  </si>
  <si>
    <t>82.62 dB(A)</t>
  </si>
  <si>
    <t>manuel.mari@studenti.unipr.it</t>
  </si>
  <si>
    <t>Mari Manuel</t>
  </si>
  <si>
    <t>91.6 dB(A)</t>
  </si>
  <si>
    <t>66.5 dB(A)</t>
  </si>
  <si>
    <t>126.3 dB(A)</t>
  </si>
  <si>
    <t>80.2 dB(A)</t>
  </si>
  <si>
    <t>86.8 dB(A)</t>
  </si>
  <si>
    <t>83.7 dB(A)</t>
  </si>
  <si>
    <t>269.9238 min</t>
  </si>
  <si>
    <t>toure.tiofouetsoking@studenti.unipr.it</t>
  </si>
  <si>
    <t>Tiofouet soking toure</t>
  </si>
  <si>
    <t>92.3dB(A)</t>
  </si>
  <si>
    <t>65.2dB(A)</t>
  </si>
  <si>
    <t>64.2dB(A)</t>
  </si>
  <si>
    <t>80.8dB(A)</t>
  </si>
  <si>
    <t>96.8dB(A)</t>
  </si>
  <si>
    <t>83.4dB(A)</t>
  </si>
  <si>
    <t>fabio.mazzara@studenti.unipr.it</t>
  </si>
  <si>
    <t>Mazzara Fabio</t>
  </si>
  <si>
    <t>90.2 dB(A)</t>
  </si>
  <si>
    <t>68.3 dB(A)</t>
  </si>
  <si>
    <t>73.6 dB(A)</t>
  </si>
  <si>
    <t>82.2 dB(A)</t>
  </si>
  <si>
    <t>82.1 dB(A)</t>
  </si>
  <si>
    <t>82.3 dB(A)</t>
  </si>
  <si>
    <t>30.07 min</t>
  </si>
  <si>
    <t>diego.ingaglio@studenti.unipr.it</t>
  </si>
  <si>
    <t>Ingaglio Diego</t>
  </si>
  <si>
    <t>98.9 dB(A)</t>
  </si>
  <si>
    <t>72.5 dB(A)</t>
  </si>
  <si>
    <t>79.1 dB(A)</t>
  </si>
  <si>
    <t>87.3 dB(A)</t>
  </si>
  <si>
    <t>87.8 dB(A)</t>
  </si>
  <si>
    <t>85 dB(A)</t>
  </si>
  <si>
    <t>22.55 min</t>
  </si>
  <si>
    <t>davide.mattioli@studenti.unipr.it</t>
  </si>
  <si>
    <t>Mattioli Davide</t>
  </si>
  <si>
    <t>94.2 dB(A)</t>
  </si>
  <si>
    <t>69.2 dB(A)</t>
  </si>
  <si>
    <t>67.5 dB(A)</t>
  </si>
  <si>
    <t>82.8 dB(A)</t>
  </si>
  <si>
    <t>88.1 dB(A)</t>
  </si>
  <si>
    <t>83.5 dB(A)</t>
  </si>
  <si>
    <t>matteo.bolognini@studenti.unipr.it</t>
  </si>
  <si>
    <t>Bolognini Matteo</t>
  </si>
  <si>
    <t>90.6 dB(A)</t>
  </si>
  <si>
    <t>70.3 dB(A)</t>
  </si>
  <si>
    <t>67.4 dB(A)</t>
  </si>
  <si>
    <t>83.8 dB(A)</t>
  </si>
  <si>
    <t>81.2 dB(A)</t>
  </si>
  <si>
    <t>83.2 dB(A)</t>
  </si>
  <si>
    <t>riccardo.falavigna@studenti.unipr.it</t>
  </si>
  <si>
    <t>Falavigna Riccardo</t>
  </si>
  <si>
    <t>97.4 dB(A)</t>
  </si>
  <si>
    <t>71.5 dB(A)</t>
  </si>
  <si>
    <t>78.1 dB(A)</t>
  </si>
  <si>
    <t>86.4 dB(A)</t>
  </si>
  <si>
    <t>86.6 dB(A)</t>
  </si>
  <si>
    <t>84.7 dB(A)</t>
  </si>
  <si>
    <t>23.89 min</t>
  </si>
  <si>
    <t>salvatore.fragapane@studenti.unipr.it</t>
  </si>
  <si>
    <t>FRAGAPANE SALVATORE</t>
  </si>
  <si>
    <t>89.6 dB(A)</t>
  </si>
  <si>
    <t>65.5 dB(A)</t>
  </si>
  <si>
    <t>71.7 dB(A)</t>
  </si>
  <si>
    <t>80.8 dB(A)</t>
  </si>
  <si>
    <t>82.8 dB(A)</t>
  </si>
  <si>
    <t>83.1 dB(A)</t>
  </si>
  <si>
    <t>33.74 min</t>
  </si>
  <si>
    <t>stefano.cristoni@studenti.unipr.it</t>
  </si>
  <si>
    <t>Cristoni Stefano</t>
  </si>
  <si>
    <t>92.9 dB(A)</t>
  </si>
  <si>
    <t>79.1 dB(A)</t>
  </si>
  <si>
    <t>87.0 dB(A)</t>
  </si>
  <si>
    <t>84.0 dB(A)</t>
  </si>
  <si>
    <t>davide.manetti@studenti.unipr.it</t>
  </si>
  <si>
    <t>Manetti Davide</t>
  </si>
  <si>
    <t>98.7 dB(A)</t>
  </si>
  <si>
    <t>73 dB(A)</t>
  </si>
  <si>
    <t>45.8 dB(A)</t>
  </si>
  <si>
    <t>87.4 dB(A)</t>
  </si>
  <si>
    <t>87.8 dB(A)</t>
  </si>
  <si>
    <t>84.3 dB(A)</t>
  </si>
  <si>
    <t>180.4 min</t>
  </si>
  <si>
    <t>alessio.biscaldi@studenti.unipr.it</t>
  </si>
  <si>
    <t>Biscaldi Alessio</t>
  </si>
  <si>
    <t>93.1 dB(A)</t>
  </si>
  <si>
    <t>132.5 dB(A)</t>
  </si>
  <si>
    <t>77.6 dB(A)</t>
  </si>
  <si>
    <t>79.5 dB(A)</t>
  </si>
  <si>
    <t>81.6 dB(A)</t>
  </si>
  <si>
    <t>83.3 dB(A)</t>
  </si>
  <si>
    <t>191.09 min</t>
  </si>
  <si>
    <t>andrea.cabrelli@studenti.unipr.it</t>
  </si>
  <si>
    <t>Cabrelli Andrea</t>
  </si>
  <si>
    <t>93.8 dB(A)</t>
  </si>
  <si>
    <t>70.4 dB(A)</t>
  </si>
  <si>
    <t>69.6 dB(A)</t>
  </si>
  <si>
    <t>85.6 dB(A)</t>
  </si>
  <si>
    <t>82.5 dB(A)</t>
  </si>
  <si>
    <t>84.3 dB</t>
  </si>
  <si>
    <t>andrea.merlini@studenti.unipr.it</t>
  </si>
  <si>
    <t>Merlini Andrea</t>
  </si>
  <si>
    <t>91 dB(A)</t>
  </si>
  <si>
    <t>68.7 dB(A)</t>
  </si>
  <si>
    <t>73.9 dB(A)</t>
  </si>
  <si>
    <t>82 dB(A)</t>
  </si>
  <si>
    <t>83.1 dB(A)</t>
  </si>
  <si>
    <t>82.2 dB(A)</t>
  </si>
  <si>
    <t>30.07 min</t>
  </si>
  <si>
    <t>claudia.dellavalle@studenti.unipr.it</t>
  </si>
  <si>
    <t>della valle claudia</t>
  </si>
  <si>
    <t>93.1 dB(A)</t>
  </si>
  <si>
    <t>130.9 dB(A)</t>
  </si>
  <si>
    <t>67.8 dB(A)</t>
  </si>
  <si>
    <t>81.1 dB(A)</t>
  </si>
  <si>
    <t>79.1 dB(A)</t>
  </si>
  <si>
    <t>84.2 dB(A)</t>
  </si>
  <si>
    <t>83.5 dB(A)</t>
  </si>
  <si>
    <t>227.11 min</t>
  </si>
  <si>
    <t>victoria.turchi@studenti.unipr.it</t>
  </si>
  <si>
    <t>Turchi Victoria</t>
  </si>
  <si>
    <t>94.9 dB(A)</t>
  </si>
  <si>
    <t>131.1 dB(A)</t>
  </si>
  <si>
    <t>76.6 dB(A)</t>
  </si>
  <si>
    <t>79.0 dB(A)</t>
  </si>
  <si>
    <t>84.5 dB(A)</t>
  </si>
  <si>
    <t>83.1 dB(A)</t>
  </si>
  <si>
    <t>202.41 min</t>
  </si>
  <si>
    <t>luca.cattani1@studenti.unipr.it</t>
  </si>
  <si>
    <t>Cattani Luca</t>
  </si>
  <si>
    <t>94.9 dB(A)</t>
  </si>
  <si>
    <t>73.7 dB(A)</t>
  </si>
  <si>
    <t>72.9 dB(A)</t>
  </si>
  <si>
    <t>86.6 dB(A)</t>
  </si>
  <si>
    <t>67.2 dB(A)</t>
  </si>
  <si>
    <t>79.9 dB(A)</t>
  </si>
  <si>
    <t>88.8 dB(A)</t>
  </si>
  <si>
    <t>84.1 dB(A)</t>
  </si>
  <si>
    <t>178.33 min</t>
  </si>
  <si>
    <t>federica.asaro@studenti.unipr.it</t>
  </si>
  <si>
    <t>Asaro Federica</t>
  </si>
  <si>
    <t>91.4 dB(A)</t>
  </si>
  <si>
    <t>65.5 dB(A)</t>
  </si>
  <si>
    <t>72.1 dB(A)</t>
  </si>
  <si>
    <t>80.8 dB(A)</t>
  </si>
  <si>
    <t>85.8 dB(A)</t>
  </si>
  <si>
    <t>83.5 dB(A)</t>
  </si>
  <si>
    <t>33.74 min</t>
  </si>
  <si>
    <t>selenia.donzella@studenti.unipr.it</t>
  </si>
  <si>
    <t>DONZELLA SELENIA</t>
  </si>
  <si>
    <t>89.6 dB(A)</t>
  </si>
  <si>
    <t>65.2 dB(A)</t>
  </si>
  <si>
    <t>72.8 dB(A)</t>
  </si>
  <si>
    <t>79.5 dB(A)</t>
  </si>
  <si>
    <t>84.7 dB(A)</t>
  </si>
  <si>
    <t>82.2 dB(A)</t>
  </si>
  <si>
    <t>35.74 min</t>
  </si>
  <si>
    <t>beatrice.angella@studenti.unipr.it</t>
  </si>
  <si>
    <t>Angella Beatrice</t>
  </si>
  <si>
    <t>89.6 dB(A)</t>
  </si>
  <si>
    <t>65.3 dB(A)</t>
  </si>
  <si>
    <t>70.8 dB(A)</t>
  </si>
  <si>
    <t>79.4 dB(A)</t>
  </si>
  <si>
    <t>84.7 dB(A)</t>
  </si>
  <si>
    <t>82.02 dB(A)</t>
  </si>
  <si>
    <t>35.73 min</t>
  </si>
  <si>
    <t>ilaria.muriana@studenti.unipr.it</t>
  </si>
  <si>
    <t>Muriana Ilaria</t>
  </si>
  <si>
    <t>89 dB(A)</t>
  </si>
  <si>
    <t>64.7 dB(A)</t>
  </si>
  <si>
    <t>69.6 dB(A)</t>
  </si>
  <si>
    <t>78.2 dB(A)</t>
  </si>
  <si>
    <t>85.5 dB(A)</t>
  </si>
  <si>
    <t>81.3 dB(A)</t>
  </si>
  <si>
    <t>37.86 min</t>
  </si>
  <si>
    <t>gloria.pietra@studenti.unipr.it</t>
  </si>
  <si>
    <t>Pietra Gloria</t>
  </si>
  <si>
    <t>86.3 dB(A)</t>
  </si>
  <si>
    <t>65 dB(A)</t>
  </si>
  <si>
    <t>123.8 dB(A)</t>
  </si>
  <si>
    <t>79.6 dB(A)</t>
  </si>
  <si>
    <t>80.7 dB(A)</t>
  </si>
  <si>
    <t>81.2 dB(A)</t>
  </si>
  <si>
    <t>285.92 min</t>
  </si>
  <si>
    <t>geremia.negri@studenti.unipr.it</t>
  </si>
  <si>
    <t>Negri Geremia</t>
  </si>
  <si>
    <t>87.2 dB(A)</t>
  </si>
  <si>
    <t>65.3 dB(A)</t>
  </si>
  <si>
    <t>124 dB(A)</t>
  </si>
  <si>
    <t>79.4 dB(A)</t>
  </si>
  <si>
    <t>81.7 dB(A)</t>
  </si>
  <si>
    <t>80.7 dB(A)</t>
  </si>
  <si>
    <t>285.92 min</t>
  </si>
  <si>
    <t>simona.moscato@studenti.unipr.it</t>
  </si>
  <si>
    <t>Moscato Simona</t>
  </si>
  <si>
    <t>91.6 dB(A)</t>
  </si>
  <si>
    <t>67.2 dB(A)</t>
  </si>
  <si>
    <t>72.8 dB</t>
  </si>
  <si>
    <t>81.3 dB(A)</t>
  </si>
  <si>
    <t>85.0 dB(A)</t>
  </si>
  <si>
    <t>82.6 dB(A)</t>
  </si>
  <si>
    <t>31.85 min</t>
  </si>
  <si>
    <t>andrea.sarzimaddidini1@studenti.unipr.it</t>
  </si>
  <si>
    <t>sarzi maddidini andrea</t>
  </si>
  <si>
    <t>95.8 dB(A)</t>
  </si>
  <si>
    <t>70.3 dB(A)</t>
  </si>
  <si>
    <t>69.2 dB(A)</t>
  </si>
  <si>
    <t>85.6 dB(A)</t>
  </si>
  <si>
    <t>71.5 dB(A)</t>
  </si>
  <si>
    <t>81.0 dB(A)</t>
  </si>
  <si>
    <t>86.5 dB(A)</t>
  </si>
  <si>
    <t>84.7 dB(A)</t>
  </si>
  <si>
    <t>202.41 min</t>
  </si>
  <si>
    <t>andrea.cavatorta3@studenti.unipr.it</t>
  </si>
  <si>
    <t>Cavatorta Andrea</t>
  </si>
  <si>
    <t>94.4 dB(A)</t>
  </si>
  <si>
    <t>68.5 dB(A)</t>
  </si>
  <si>
    <t>73.9 dB(A)</t>
  </si>
  <si>
    <t>82.1 dB(A)</t>
  </si>
  <si>
    <t>89.1 dB(A)</t>
  </si>
  <si>
    <t>82.7 dB(A)</t>
  </si>
  <si>
    <t>30 min</t>
  </si>
  <si>
    <t>florian.hoxhaj@studenti.unipr.it</t>
  </si>
  <si>
    <t>Hoxhaj Florian</t>
  </si>
  <si>
    <t>97.9 dB(A)</t>
  </si>
  <si>
    <t>71.4 dB(A)</t>
  </si>
  <si>
    <t>77.6 dB(A)</t>
  </si>
  <si>
    <t>86.5 dB(A)</t>
  </si>
  <si>
    <t>87.6 dB(A)</t>
  </si>
  <si>
    <t>84.7 dB(A)</t>
  </si>
  <si>
    <t>domenico.ceraudo@studenti.unipr.it</t>
  </si>
  <si>
    <t>Ceraudo Domenico</t>
  </si>
  <si>
    <t>96.7 dB(A)</t>
  </si>
  <si>
    <t>72.3 dB(A)</t>
  </si>
  <si>
    <t>78.5 dB(A)</t>
  </si>
  <si>
    <t>87.5 dB(A)</t>
  </si>
  <si>
    <t>83.8 dB(A)</t>
  </si>
  <si>
    <t>85 dB(A)</t>
  </si>
  <si>
    <t>antonio.boccia@studenti.unipr.it</t>
  </si>
  <si>
    <t>Boccia Antonio</t>
  </si>
  <si>
    <t>95.7 dB(A)</t>
  </si>
  <si>
    <t>71.3 dB(A)</t>
  </si>
  <si>
    <t>77.5 dB(A)</t>
  </si>
  <si>
    <t>86.6 dB(A)</t>
  </si>
  <si>
    <t>83.6 dB(A)</t>
  </si>
  <si>
    <t>84.7 dB(A)</t>
  </si>
  <si>
    <t>giovanni.zaccaria@studenti.unipr.it</t>
  </si>
  <si>
    <t>Zaccaria Giovanni</t>
  </si>
  <si>
    <t>94.4 dB(A)</t>
  </si>
  <si>
    <t>59.7 dB(A)</t>
  </si>
  <si>
    <t>67.3 dB(A)</t>
  </si>
  <si>
    <t>83.6 dB(A)</t>
  </si>
  <si>
    <t>86.2 dB(A)</t>
  </si>
  <si>
    <t>83.6 dB(A)</t>
  </si>
  <si>
    <t>227.1 min</t>
  </si>
  <si>
    <t>287.7 dB(A)</t>
  </si>
  <si>
    <t>daniele.farina1@studenti.unipr.it</t>
  </si>
  <si>
    <t>Farina Daniele</t>
  </si>
  <si>
    <t>92.4 dB(A)</t>
  </si>
  <si>
    <t>70.0 dB(A)</t>
  </si>
  <si>
    <t>76.0 dB(A)</t>
  </si>
  <si>
    <t>69.4 dB(A)</t>
  </si>
  <si>
    <t>65.2 dB(A)</t>
  </si>
  <si>
    <t>78.9 dB(A)</t>
  </si>
  <si>
    <t>82.4 dB(A)</t>
  </si>
  <si>
    <t>83.4 dB(A)</t>
  </si>
  <si>
    <t>214.41 min</t>
  </si>
  <si>
    <t>jacopo.lauri@studenti.unipr.it</t>
  </si>
  <si>
    <t>Lauri Jacopo</t>
  </si>
  <si>
    <t>91 dB(A)</t>
  </si>
  <si>
    <t>80.2 dB(A)</t>
  </si>
  <si>
    <t>80 dB(A)</t>
  </si>
  <si>
    <t>79.7 dB(A)</t>
  </si>
  <si>
    <t>86.7 dB(A)</t>
  </si>
  <si>
    <t>81.7 dB(A)</t>
  </si>
  <si>
    <t>285.92 min</t>
  </si>
  <si>
    <t>fabio.letizia@studenti.unipr.it</t>
  </si>
  <si>
    <t>Letizia Fabio</t>
  </si>
  <si>
    <t>88.6 dB(A)</t>
  </si>
  <si>
    <t>64.2 dB(A)</t>
  </si>
  <si>
    <t>69.5 dB(A)</t>
  </si>
  <si>
    <t>78.6 dB(A)</t>
  </si>
  <si>
    <t>84.5 dB(A)</t>
  </si>
  <si>
    <t>81.9 dB(A)</t>
  </si>
  <si>
    <t>fausto.bisanti@studenti.unipr.it</t>
  </si>
  <si>
    <t>Bisanti Fausto</t>
  </si>
  <si>
    <t>94.8 dB(A)</t>
  </si>
  <si>
    <t>62.9 dB(A)</t>
  </si>
  <si>
    <t>70.6 dB(A)</t>
  </si>
  <si>
    <t>84.7 dB(A)</t>
  </si>
  <si>
    <t>84.5 dB(A)</t>
  </si>
  <si>
    <t>83 dB(A)</t>
  </si>
  <si>
    <t>202.4 min</t>
  </si>
  <si>
    <t>1442.1 dB(A)</t>
  </si>
  <si>
    <t>andrea.alberici1@studenti.unipr.it</t>
  </si>
  <si>
    <t>Alberici Andrea</t>
  </si>
  <si>
    <t>88.9 dB(A)</t>
  </si>
  <si>
    <t>65.3 dB(A)</t>
  </si>
  <si>
    <t>55.4 dB(A)</t>
  </si>
  <si>
    <t>28.4 dB(A)</t>
  </si>
  <si>
    <t>83.7 dB(A)</t>
  </si>
  <si>
    <t>81.8 dB(A)</t>
  </si>
  <si>
    <t>285.918 min</t>
  </si>
  <si>
    <t>alessandro.faraboli@studenti.unipr.it</t>
  </si>
  <si>
    <t>Faraboli Alessandro</t>
  </si>
  <si>
    <t>96.6 dB(A)</t>
  </si>
  <si>
    <t>82.7 dB(A)</t>
  </si>
  <si>
    <t>43.5 dB(A)</t>
  </si>
  <si>
    <t>84.9 dB(A)</t>
  </si>
  <si>
    <t>87.5 dB(A)</t>
  </si>
  <si>
    <t>83.3 dB(A)</t>
  </si>
  <si>
    <t>202.41 min</t>
  </si>
  <si>
    <t>cecilia.maserati@studenti.unipr.it</t>
  </si>
  <si>
    <t>Maserati Cecilia</t>
  </si>
  <si>
    <t>90.6 dB(A)</t>
  </si>
  <si>
    <t>66.2 dB(A)</t>
  </si>
  <si>
    <t>71.8 dB(A)</t>
  </si>
  <si>
    <t>80.4 dB(A)</t>
  </si>
  <si>
    <t>84.8 dB(A)</t>
  </si>
  <si>
    <t>82.4 dB(A)</t>
  </si>
  <si>
    <t>33.74 min</t>
  </si>
  <si>
    <t>francesco.concari@studenti.unipr.it</t>
  </si>
  <si>
    <t>Concari Francesco</t>
  </si>
  <si>
    <t>93.4 dB(A)</t>
  </si>
  <si>
    <t>69.7 dB(A)</t>
  </si>
  <si>
    <t>74.8 dB(A)</t>
  </si>
  <si>
    <t>82.9 dB(A)</t>
  </si>
  <si>
    <t>85.2 dB(A)</t>
  </si>
  <si>
    <t>82.6 dB(A)</t>
  </si>
  <si>
    <t>28 min</t>
  </si>
  <si>
    <t>luca.kubin@studenti.unipr.it</t>
  </si>
  <si>
    <t>Kubin Luca</t>
  </si>
  <si>
    <t>96.9 dB(A)</t>
  </si>
  <si>
    <t>92.2 dB(A)</t>
  </si>
  <si>
    <t>100.8 dB(A)</t>
  </si>
  <si>
    <t>86.5 dB(A)</t>
  </si>
  <si>
    <t>85.6 dB(A)</t>
  </si>
  <si>
    <t>84.5 dB(A)</t>
  </si>
  <si>
    <t>191.09 min</t>
  </si>
  <si>
    <t>roxanageorgiana.selariu@studenti.unipr.it</t>
  </si>
  <si>
    <t>Selariu Roxana Georgiana</t>
  </si>
  <si>
    <t>98.9 dB(A)</t>
  </si>
  <si>
    <t>93.2 dB(A)</t>
  </si>
  <si>
    <t>71.5 dB(A)</t>
  </si>
  <si>
    <t>87.8 dB(A)</t>
  </si>
  <si>
    <t>84.7 dB(A)</t>
  </si>
  <si>
    <t>nicolo.lacava@studenti.unipr.it</t>
  </si>
  <si>
    <t>Lacava Nicolò</t>
  </si>
  <si>
    <t>96.0 dB(A)</t>
  </si>
  <si>
    <t>65.0 dB(A)</t>
  </si>
  <si>
    <t>72.6 dB(A)</t>
  </si>
  <si>
    <t>86.6 dB(A)</t>
  </si>
  <si>
    <t>83.7 dB(A)</t>
  </si>
  <si>
    <t>83.6 dB(A)</t>
  </si>
  <si>
    <t>1443.4 dB(A)</t>
  </si>
  <si>
    <t>simone.berardozzi@studenti.unipr.it</t>
  </si>
  <si>
    <t>Berardozzi Simone</t>
  </si>
  <si>
    <t>91.1 dB(A)</t>
  </si>
  <si>
    <t>86.4 dB(A)</t>
  </si>
  <si>
    <t>43.8 dB(A)</t>
  </si>
  <si>
    <t>80.2 dB(A)</t>
  </si>
  <si>
    <t>85.8 dB(A)</t>
  </si>
  <si>
    <t>81.7 dB(A)</t>
  </si>
  <si>
    <t>269.9238 min</t>
  </si>
  <si>
    <t>francesco.canepari@studenti.unipr.it</t>
  </si>
  <si>
    <t>Francesco canepari</t>
  </si>
  <si>
    <t>92.6 dB(A)</t>
  </si>
  <si>
    <t>70.7 dB(A)</t>
  </si>
  <si>
    <t>76.9 dB(A)</t>
  </si>
  <si>
    <t>85.4 dB(A)</t>
  </si>
  <si>
    <t>81.5 dB(A)</t>
  </si>
  <si>
    <t>83.9 dB(A)</t>
  </si>
  <si>
    <t>25.30 min</t>
  </si>
  <si>
    <t>fabio.pezzi@studenti.unipr.it</t>
  </si>
  <si>
    <t>Pezzi Fabio</t>
  </si>
  <si>
    <t>94.8 dB(A)</t>
  </si>
  <si>
    <t>77.6 dB(A)</t>
  </si>
  <si>
    <t>90.1 dB(A)</t>
  </si>
  <si>
    <t>82.9 dB(A)</t>
  </si>
  <si>
    <t>alessandro.opinto@studenti.unipr.it</t>
  </si>
  <si>
    <t>Opinto Alessandro</t>
  </si>
  <si>
    <t>88.05 dB(A)</t>
  </si>
  <si>
    <t>127.52 dB(A)</t>
  </si>
  <si>
    <t>66.45 dB(A)</t>
  </si>
  <si>
    <t>79.02 dB(A)</t>
  </si>
  <si>
    <t>80.96 dB(A)</t>
  </si>
  <si>
    <t>82.07 dB(A)</t>
  </si>
  <si>
    <t>254.82 min</t>
  </si>
  <si>
    <t>lorenzo.gandolfi@studenti.unipr.it</t>
  </si>
  <si>
    <t>Gandolfi Lorenzo</t>
  </si>
  <si>
    <t>90.3 dB(A)</t>
  </si>
  <si>
    <t>78.0 dB(A)</t>
  </si>
  <si>
    <t>85.7 dB(A)</t>
  </si>
  <si>
    <t>83.3 dB(A)</t>
  </si>
  <si>
    <t>cristina.gazzi@studenti.unipr.it</t>
  </si>
  <si>
    <t>Gazzi Cristina</t>
  </si>
  <si>
    <t>91.7 dB(A)</t>
  </si>
  <si>
    <t>59.8 dB(A)</t>
  </si>
  <si>
    <t>41.3 dB(A)</t>
  </si>
  <si>
    <t>82.2 dB(A)</t>
  </si>
  <si>
    <t>84.0 dB(A)</t>
  </si>
  <si>
    <t>227.11 min</t>
  </si>
  <si>
    <t>lorenzo.gaudio@studenti.unipr.it</t>
  </si>
  <si>
    <t>Gaudio Lorenzo</t>
  </si>
  <si>
    <t>88.8 dB(A)</t>
  </si>
  <si>
    <t>125.1 dB(A)</t>
  </si>
  <si>
    <t>74.5 dB(A)</t>
  </si>
  <si>
    <t>77 dB(A)</t>
  </si>
  <si>
    <t>76.3 dB(A)</t>
  </si>
  <si>
    <t>83.6 dB(A)</t>
  </si>
  <si>
    <t>81.6 dB(A)</t>
  </si>
  <si>
    <t>285.91 min</t>
  </si>
  <si>
    <t>giuseppeomar.soloperto@studenti.unipr.it</t>
  </si>
  <si>
    <t>Giuseppe Omar Soloperto</t>
  </si>
  <si>
    <t>89.3 dB(A)</t>
  </si>
  <si>
    <t>55.6 dB(A)</t>
  </si>
  <si>
    <t>64.3 dB(A)</t>
  </si>
  <si>
    <t>79.9 dB(A)</t>
  </si>
  <si>
    <t>83.6 dB(A)</t>
  </si>
  <si>
    <t>83.7 dB(A)</t>
  </si>
  <si>
    <t>228.7 dB(A)</t>
  </si>
  <si>
    <t>alessandro.motta@studenti.unipr.it</t>
  </si>
  <si>
    <t>Motta Alessandro</t>
  </si>
  <si>
    <t>98.5 dB(A)</t>
  </si>
  <si>
    <t>84.7 dB(A)</t>
  </si>
  <si>
    <t>44.73 dB(A)</t>
  </si>
  <si>
    <t>86.6 dB(A)</t>
  </si>
  <si>
    <t>79.8 dB(A)</t>
  </si>
  <si>
    <t>87.8 dB(A)</t>
  </si>
  <si>
    <t>84.97 dB(A)</t>
  </si>
  <si>
    <t>180.40 min</t>
  </si>
  <si>
    <t>alessandro.piola@studenti.unipr.it</t>
  </si>
  <si>
    <t>Piola Alessandro</t>
  </si>
  <si>
    <t>98.5 dB(A)</t>
  </si>
  <si>
    <t>132.7 dB(A)</t>
  </si>
  <si>
    <t>78.2 dB(A)</t>
  </si>
  <si>
    <t>86.6 dB(A)</t>
  </si>
  <si>
    <t>81 dB(A)</t>
  </si>
  <si>
    <t>88.2 dB(A)</t>
  </si>
  <si>
    <t>83.6 dB(A)</t>
  </si>
  <si>
    <t>180.40 min</t>
  </si>
  <si>
    <t>antonio.mazzone@studenti.unipr.it</t>
  </si>
  <si>
    <t>Mazzone Antonio</t>
  </si>
  <si>
    <t>88.5 dB(A)</t>
  </si>
  <si>
    <t>64.5 dB(A)</t>
  </si>
  <si>
    <t>69.4 dB(A)</t>
  </si>
  <si>
    <t>78.3 dB(A)</t>
  </si>
  <si>
    <t>84.5 dB(A)</t>
  </si>
  <si>
    <t>81.4 dB(A)</t>
  </si>
  <si>
    <t>37.86 min</t>
  </si>
  <si>
    <t>rebecca.leporati@studenti.unipr.it</t>
  </si>
  <si>
    <t>Leporati Rebecca</t>
  </si>
  <si>
    <t>93.9 dB(A)</t>
  </si>
  <si>
    <t>68.4 dB(A)</t>
  </si>
  <si>
    <t>68.3 dB(A)</t>
  </si>
  <si>
    <t>83.7 db(A)</t>
  </si>
  <si>
    <t>85.2 dB(A)</t>
  </si>
  <si>
    <t>227.1 min</t>
  </si>
  <si>
    <t>alessio.gianno@studenti.unipr.it</t>
  </si>
  <si>
    <t>Gianno Alessio</t>
  </si>
  <si>
    <t>90.6 dB(A)</t>
  </si>
  <si>
    <t>79.5 dB(A)</t>
  </si>
  <si>
    <t>73.6 dB(A)</t>
  </si>
  <si>
    <t>82.6 dB(A)</t>
  </si>
  <si>
    <t>82.1 dB(A)</t>
  </si>
  <si>
    <t>83.2 dB(A)</t>
  </si>
  <si>
    <t>30.07 min</t>
  </si>
  <si>
    <t>dario.bugea@studenti.unipr.it</t>
  </si>
  <si>
    <t>Bugea Dario</t>
  </si>
  <si>
    <t>90.2 dB(A)</t>
  </si>
  <si>
    <t>65.0 dB(A)</t>
  </si>
  <si>
    <t>70.6 dB(A)</t>
  </si>
  <si>
    <t>79.6 dB(A)</t>
  </si>
  <si>
    <t>85.7 dB(A)</t>
  </si>
  <si>
    <t>82.4 dB(A)</t>
  </si>
  <si>
    <t>35.74 min</t>
  </si>
  <si>
    <t>maurizio.bertolotti@studenti.unipr.it</t>
  </si>
  <si>
    <t>Bertolotti Maurizio</t>
  </si>
  <si>
    <t>93.7 dB(A)</t>
  </si>
  <si>
    <t>71.5 dB(A)</t>
  </si>
  <si>
    <t>71.2 dB(A)</t>
  </si>
  <si>
    <t>82.8 dB(A)</t>
  </si>
  <si>
    <t>86.5 dB(A)</t>
  </si>
  <si>
    <t>83.8 dB(A)</t>
  </si>
  <si>
    <t>202.4 min</t>
  </si>
  <si>
    <t>michele.policastro@studenti.unipr.it</t>
  </si>
  <si>
    <t>POLICASTRO MICHELE</t>
  </si>
  <si>
    <t>89.3239 dB(A)</t>
  </si>
  <si>
    <t>77.5591 dB(A)</t>
  </si>
  <si>
    <t>47.5283 dB(A)</t>
  </si>
  <si>
    <t>80.506 dB(A)</t>
  </si>
  <si>
    <t>82.7918 dB(A)</t>
  </si>
  <si>
    <t>82.3683 dB(A)</t>
  </si>
  <si>
    <t>269.92 min</t>
  </si>
  <si>
    <t>antoniomaria.paino@studenti.unipr.it</t>
  </si>
  <si>
    <t>Paino Antonio Maria</t>
  </si>
  <si>
    <t>96.9 dB(A)</t>
  </si>
  <si>
    <t>64.5 dB(A)</t>
  </si>
  <si>
    <t>45.7 dB(A)</t>
  </si>
  <si>
    <t>78 dB(A)</t>
  </si>
  <si>
    <t>84.8 dB(A)</t>
  </si>
  <si>
    <t>83.9 dB(A)</t>
  </si>
  <si>
    <t>180.4 min</t>
  </si>
  <si>
    <t>antonio.panariello@studenti.unipr.it</t>
  </si>
  <si>
    <t>Panariello Antonio</t>
  </si>
  <si>
    <t>91.7 dB(A)</t>
  </si>
  <si>
    <t>57.4 dB(A)</t>
  </si>
  <si>
    <t>38.7 dB(A)</t>
  </si>
  <si>
    <t>80.41 dB(A)</t>
  </si>
  <si>
    <t>86.8 dB(A)</t>
  </si>
  <si>
    <t>86.3 dB(A)</t>
  </si>
  <si>
    <t>269.92 min</t>
  </si>
  <si>
    <t>fabio.leone@studenti.unipr.it</t>
  </si>
  <si>
    <t>Leone Fabio</t>
  </si>
  <si>
    <t>93.9 dB(A)</t>
  </si>
  <si>
    <t>73.5 dB(A)</t>
  </si>
  <si>
    <t>72.6 dB(A)</t>
  </si>
  <si>
    <t>86.7 dB(A)</t>
  </si>
  <si>
    <t>82.8 dB(A)</t>
  </si>
  <si>
    <t>83.7 dB</t>
  </si>
  <si>
    <t>angelogiuliano.colucci@studenti.unipr.it</t>
  </si>
  <si>
    <t>Colucci Angelo Giuliano</t>
  </si>
  <si>
    <t>94.9 dB(A)</t>
  </si>
  <si>
    <t>62.6 dB(A)</t>
  </si>
  <si>
    <t>43.7 dB(A)</t>
  </si>
  <si>
    <t>76.22 dB(A)</t>
  </si>
  <si>
    <t>84.5 dB(A)</t>
  </si>
  <si>
    <t>83.4 dB(A)</t>
  </si>
  <si>
    <t>202.41 min</t>
  </si>
  <si>
    <t>alessio.tornati@studenti.unipr.it</t>
  </si>
  <si>
    <t>Tornati Alessio</t>
  </si>
  <si>
    <t>89.3 dB(A)</t>
  </si>
  <si>
    <t>59.2 dB(A)</t>
  </si>
  <si>
    <t>41.1 dB(A)</t>
  </si>
  <si>
    <t>73.6 dB(A)</t>
  </si>
  <si>
    <t>81.1 dB(A)</t>
  </si>
  <si>
    <t>82.5 dB(A)</t>
  </si>
  <si>
    <t>240.57 min</t>
  </si>
  <si>
    <t>luca.pettenati@studenti.unipr.it</t>
  </si>
  <si>
    <t>Pettenati Luca</t>
  </si>
  <si>
    <t>94.1 dB(A)</t>
  </si>
  <si>
    <t>69.5 dB(A)</t>
  </si>
  <si>
    <t>69.2 dB(A)</t>
  </si>
  <si>
    <t>80.9 dB(A)</t>
  </si>
  <si>
    <t>86.3 dB(A)</t>
  </si>
  <si>
    <t>84.3 dB(A)</t>
  </si>
  <si>
    <t>227.1 min</t>
  </si>
  <si>
    <t>andrea.gualdana@studenti.unipr.it</t>
  </si>
  <si>
    <t>Gualdana Andrea</t>
  </si>
  <si>
    <t>98.9 dB(A)</t>
  </si>
  <si>
    <t>72.3 dB(A)</t>
  </si>
  <si>
    <t>79.0 dB(A)</t>
  </si>
  <si>
    <t>87.5 dB(A)</t>
  </si>
  <si>
    <t>87.8 dB(A)</t>
  </si>
  <si>
    <t>85.2 dB(A)</t>
  </si>
  <si>
    <t>22.55 min</t>
  </si>
  <si>
    <t>chiara.errico@studenti.unipr.it</t>
  </si>
  <si>
    <t>Errico Chiara</t>
  </si>
  <si>
    <t>88.9 dB(A)</t>
  </si>
  <si>
    <t>67.7 dB(A)</t>
  </si>
  <si>
    <t>72.6 dB(A)</t>
  </si>
  <si>
    <t>81.0 dB(A)</t>
  </si>
  <si>
    <t>81.0 dB(A)</t>
  </si>
  <si>
    <t>81.6 dB(A)</t>
  </si>
  <si>
    <t>31.85 min</t>
  </si>
  <si>
    <t>nicola.presti@studenti.unipr.it</t>
  </si>
  <si>
    <t>PRESTI NICOLA</t>
  </si>
  <si>
    <t>90.26 dB(A)</t>
  </si>
  <si>
    <t>65.4 dB(A)</t>
  </si>
  <si>
    <t>78.5 dB</t>
  </si>
  <si>
    <t>83.8 dB(A)</t>
  </si>
  <si>
    <t>83.6 dB(A)</t>
  </si>
  <si>
    <t>francesco.alois@studenti.unipr.it</t>
  </si>
  <si>
    <t>Alois Francesco</t>
  </si>
  <si>
    <t>90.1 dB(A)</t>
  </si>
  <si>
    <t>67.3 dB(A)</t>
  </si>
  <si>
    <t>115.10 dB(A)</t>
  </si>
  <si>
    <t>81.2 dB(A)</t>
  </si>
  <si>
    <t>82.9 dB(A)</t>
  </si>
  <si>
    <t>80.8 dB(A)</t>
  </si>
  <si>
    <t>257.77 min</t>
  </si>
  <si>
    <t>nicola.diemmi@studenti.unipr.it</t>
  </si>
  <si>
    <t>Diemmi Nicola</t>
  </si>
  <si>
    <t>93.3 dB(A)</t>
  </si>
  <si>
    <t>67.7 dB(A)</t>
  </si>
  <si>
    <t>74.4 dB(A)</t>
  </si>
  <si>
    <t>82.6 dB(A)</t>
  </si>
  <si>
    <t>86.1 dB(A)</t>
  </si>
  <si>
    <t>82.3 dB(A)</t>
  </si>
  <si>
    <t>armenak.egunian@studenti.unipr.it</t>
  </si>
  <si>
    <t>Egunian Armenak</t>
  </si>
  <si>
    <t>96.8 dB(A)</t>
  </si>
  <si>
    <t>87.5 dB</t>
  </si>
  <si>
    <t>84.3 dB(A)</t>
  </si>
  <si>
    <t>202.4 min</t>
  </si>
  <si>
    <t>vincenzo.cafforio@studenti.unipr.it</t>
  </si>
  <si>
    <t>Cafforio Vincenzo</t>
  </si>
  <si>
    <t>92.8 dB(A)</t>
  </si>
  <si>
    <t>58.1 dB(A)</t>
  </si>
  <si>
    <t>66 dB(A)</t>
  </si>
  <si>
    <t>81.5 dB(A)</t>
  </si>
  <si>
    <t>87 dB(A)</t>
  </si>
  <si>
    <t>57.5 dB(A)</t>
  </si>
  <si>
    <t>254.8 min</t>
  </si>
  <si>
    <t>456 dB(A)</t>
  </si>
  <si>
    <t>luca.fornaciari2@studenti.unipr.it</t>
  </si>
  <si>
    <t>Fornaciari Luca</t>
  </si>
  <si>
    <t>86.9 dB(A)</t>
  </si>
  <si>
    <t>126.1 dB(A)</t>
  </si>
  <si>
    <t>71.7 dB(A)</t>
  </si>
  <si>
    <t>68.5 dB(A)</t>
  </si>
  <si>
    <t>80.8 dB(A)</t>
  </si>
  <si>
    <t>81.4 dB(A)</t>
  </si>
  <si>
    <t>269.92 min</t>
  </si>
  <si>
    <t>tinatin.pataridze@studenti.unipr.it</t>
  </si>
  <si>
    <t>Pataridze   Tinatin</t>
  </si>
  <si>
    <t>91.2 dB(A)</t>
  </si>
  <si>
    <t>85.8 dB</t>
  </si>
  <si>
    <t>82.6  dB(A)</t>
  </si>
  <si>
    <t>269.9 min</t>
  </si>
  <si>
    <t>andrea.sfulcini@studenti.unipr.it</t>
  </si>
  <si>
    <t>Sfulcini Andrea</t>
  </si>
  <si>
    <t>96.8 dB(A)</t>
  </si>
  <si>
    <t>70.7 dB(A)</t>
  </si>
  <si>
    <t>76.6 dB(A)</t>
  </si>
  <si>
    <t>85.4 dB(A)</t>
  </si>
  <si>
    <t>87.5 dB(A)</t>
  </si>
  <si>
    <t>84.5 dB(A)</t>
  </si>
  <si>
    <t>25 min</t>
  </si>
  <si>
    <t>mohamad.bellialsoufi@studenti.unipr.it</t>
  </si>
  <si>
    <t>Mohamad belli al soufi</t>
  </si>
  <si>
    <t>94.7 dB(A)</t>
  </si>
  <si>
    <t>79.5 dB(A)</t>
  </si>
  <si>
    <t>63.94 dB(A)</t>
  </si>
  <si>
    <t>82.75 dB(A)</t>
  </si>
  <si>
    <t>89.1 dB(A)</t>
  </si>
  <si>
    <t>84 dB(A)</t>
  </si>
  <si>
    <t>240.57 min</t>
  </si>
  <si>
    <t>daniela.matalone@studenti.unipr.it</t>
  </si>
  <si>
    <t>MATALONE DANIELA</t>
  </si>
  <si>
    <t>93.8 dB(A)</t>
  </si>
  <si>
    <t>81.7 dB(A)</t>
  </si>
  <si>
    <t>41.8 dB(A)</t>
  </si>
  <si>
    <t>83.9 dB(A)</t>
  </si>
  <si>
    <t>84.4 dB(A)</t>
  </si>
  <si>
    <t>83.3 dB(A)</t>
  </si>
  <si>
    <t>214.4 min</t>
  </si>
  <si>
    <t>giuseppe.gabriele@studenti.unipr.it</t>
  </si>
  <si>
    <t>Gabriele Giuseppe</t>
  </si>
  <si>
    <t>92.1 dB(A)</t>
  </si>
  <si>
    <t>81.7 dB(A)</t>
  </si>
  <si>
    <t>43 dB(A)</t>
  </si>
  <si>
    <t>83.9 dB(A)</t>
  </si>
  <si>
    <t>82.4 dB(A)</t>
  </si>
  <si>
    <t>82.5 dB(A)</t>
  </si>
  <si>
    <t>214.4 min</t>
  </si>
  <si>
    <t>alessandro.caricati@studenti.unipr.it</t>
  </si>
  <si>
    <t>caricati alessandro</t>
  </si>
  <si>
    <t>88.7 dB(A)</t>
  </si>
  <si>
    <t>65.5 dB(A)</t>
  </si>
  <si>
    <t>71.6 dB(A)</t>
  </si>
  <si>
    <t>80.8 dB(A)</t>
  </si>
  <si>
    <t>81.8 dB(A)</t>
  </si>
  <si>
    <t>83.1 dB(A)</t>
  </si>
  <si>
    <t>33 min</t>
  </si>
  <si>
    <t>davide.musiari@studenti.unipr.it</t>
  </si>
  <si>
    <t>musiari davide</t>
  </si>
  <si>
    <t>133.1 dB(A)</t>
  </si>
  <si>
    <t>71.2 dB(A)</t>
  </si>
  <si>
    <t>76.3 dB(A)</t>
  </si>
  <si>
    <t>85.1 dB(A)</t>
  </si>
  <si>
    <t>89.5 dB(A)</t>
  </si>
  <si>
    <t>91.4 dB(A)</t>
  </si>
  <si>
    <t>202 min</t>
  </si>
  <si>
    <t>alessandro.pettenati@studenti.unipr.it</t>
  </si>
  <si>
    <t>Pettenati Alessandro</t>
  </si>
  <si>
    <t>130.8 dB(A)</t>
  </si>
  <si>
    <t>70.5 dB(A)</t>
  </si>
  <si>
    <t>76.7 dB(A)</t>
  </si>
  <si>
    <t>85.5 dB(A)</t>
  </si>
  <si>
    <t>84.5 dB(A)</t>
  </si>
  <si>
    <t>92.3 dB(A)</t>
  </si>
  <si>
    <t>202 min</t>
  </si>
  <si>
    <t>daniele.musiari@studenti.unipr.it</t>
  </si>
  <si>
    <t>Musiari Daniele</t>
  </si>
  <si>
    <t>129.7 dB(A)</t>
  </si>
  <si>
    <t>69.3 dB(A)</t>
  </si>
  <si>
    <t>74.3 dB(A)</t>
  </si>
  <si>
    <t>83.1 dB(A)</t>
  </si>
  <si>
    <t>86.2 dB(A)</t>
  </si>
  <si>
    <t>90.4 dB(A)</t>
  </si>
  <si>
    <t>227 min</t>
  </si>
  <si>
    <t>mattia.mei@studenti.unipr.it</t>
  </si>
  <si>
    <t>Mei Mattia</t>
  </si>
  <si>
    <t>128.2 dB(A)</t>
  </si>
  <si>
    <t>69.7 dB(A)</t>
  </si>
  <si>
    <t>75.8 dB(A)</t>
  </si>
  <si>
    <t>84.4 dB(A)</t>
  </si>
  <si>
    <t>82.4 dB(A)</t>
  </si>
  <si>
    <t>91.7 dB(A)</t>
  </si>
  <si>
    <t>214 min</t>
  </si>
  <si>
    <t>cecilia.monsellato@studenti.unipr.it</t>
  </si>
  <si>
    <t>Monsellato Cecilia</t>
  </si>
  <si>
    <t>134.3 dB(A)</t>
  </si>
  <si>
    <t>72.8 dB(A)</t>
  </si>
  <si>
    <t>78.6 dB(A)</t>
  </si>
  <si>
    <t>87.1 dB(A)</t>
  </si>
  <si>
    <t>87.8 dB(A)</t>
  </si>
  <si>
    <t>92.5 dB(A)</t>
  </si>
  <si>
    <t>180 min</t>
  </si>
  <si>
    <t>dimitri.simendjouomo@studenti.unipr.it</t>
  </si>
  <si>
    <t>DIMITRI SIME NDJOUOMO</t>
  </si>
  <si>
    <t>97.7 dB(A)</t>
  </si>
  <si>
    <t>69.2 dB(A)</t>
  </si>
  <si>
    <t>68.2 dB(A)</t>
  </si>
  <si>
    <t>84.96 dB(A)</t>
  </si>
  <si>
    <t>89.3dB(A)</t>
  </si>
  <si>
    <t>84.1dB(A)</t>
  </si>
  <si>
    <t>matteo.lagrotta@studenti.unipr.it</t>
  </si>
  <si>
    <t>La Grotta Matteo</t>
  </si>
  <si>
    <t>95.9897 dB(A)</t>
  </si>
  <si>
    <t>84.6888 dB(A)</t>
  </si>
  <si>
    <t>54.8263 dB(A)</t>
  </si>
  <si>
    <t>86.6321 dB(A)</t>
  </si>
  <si>
    <t>83.7609 dB(A)</t>
  </si>
  <si>
    <t>83.5065 dB(A)</t>
  </si>
  <si>
    <t>180.4 min</t>
  </si>
  <si>
    <t>matus.kovalcik@studenti.unipr.it</t>
  </si>
  <si>
    <t>Kovalcik Matus</t>
  </si>
  <si>
    <t>98.4 dB(A)</t>
  </si>
  <si>
    <t>74.8 dB(A)</t>
  </si>
  <si>
    <t>86.8 dB(A)</t>
  </si>
  <si>
    <t>83.2 dB(A)</t>
  </si>
  <si>
    <t>180 min</t>
  </si>
  <si>
    <t>luca.bernardi5@studenti.unipr.it</t>
  </si>
  <si>
    <t>Bernardi Luca</t>
  </si>
  <si>
    <t>95.6 dB(A)</t>
  </si>
  <si>
    <t>71.3 dB(A)</t>
  </si>
  <si>
    <t>76.8 dB(A)</t>
  </si>
  <si>
    <t>85.0 dB(A)</t>
  </si>
  <si>
    <t>85.5 dB(A)</t>
  </si>
  <si>
    <t>81.9 dB(A)</t>
  </si>
  <si>
    <t>vincenzo.lippolis@studenti.unipr.it</t>
  </si>
  <si>
    <t>Lippolis Vincenzo</t>
  </si>
  <si>
    <t>72 dB(A)</t>
  </si>
  <si>
    <t>64.1 dB(A)</t>
  </si>
  <si>
    <t>79.1 dB(A)</t>
  </si>
  <si>
    <t>87.5 dB(A)</t>
  </si>
  <si>
    <t>82.1 dB(A)</t>
  </si>
  <si>
    <t>214.4 min</t>
  </si>
  <si>
    <t>annalisa.pecorini@studenti.unipr.it</t>
  </si>
  <si>
    <t>Pecorini Annalisa</t>
  </si>
  <si>
    <t>89 dB(A)</t>
  </si>
  <si>
    <t>82.4 dB(A)</t>
  </si>
  <si>
    <t>48 dB(A)</t>
  </si>
  <si>
    <t>82 dB(A)</t>
  </si>
  <si>
    <t>81.9 dB(A)</t>
  </si>
  <si>
    <t>francesco.prencipe@studenti.unipr.it</t>
  </si>
  <si>
    <t>Prencipe Francesco</t>
  </si>
  <si>
    <t>92.8 dB(A)</t>
  </si>
  <si>
    <t>126.1 dB(A)</t>
  </si>
  <si>
    <t>66.1 dB(A)</t>
  </si>
  <si>
    <t>77.99 dB(A)</t>
  </si>
  <si>
    <t>89.8 dB</t>
  </si>
  <si>
    <t>82.9 dB(A)</t>
  </si>
  <si>
    <t>269.92 min</t>
  </si>
  <si>
    <t>alessandro.dattaro@studenti.unipr.it</t>
  </si>
  <si>
    <t>Dattaro Alessandro</t>
  </si>
  <si>
    <t>90.6 dB(A)</t>
  </si>
  <si>
    <t>76.6 dB(A)</t>
  </si>
  <si>
    <t>36.8 dB(A)</t>
  </si>
  <si>
    <t>79.3 dB(A)</t>
  </si>
  <si>
    <t>76.5 dB(A)</t>
  </si>
  <si>
    <t>86.7 dB(A)</t>
  </si>
  <si>
    <t>83.5 dB(A)</t>
  </si>
  <si>
    <t>285.9 min</t>
  </si>
  <si>
    <t>francesco.patrizi@studenti.unipr.it</t>
  </si>
  <si>
    <t>Patrizi Francesco</t>
  </si>
  <si>
    <t>95.6 dB(A)</t>
  </si>
  <si>
    <t>81.7 dB(A)</t>
  </si>
  <si>
    <t>41.8 dB(A)</t>
  </si>
  <si>
    <t>83.9 dB(A)</t>
  </si>
  <si>
    <t>78.6 dB(A)</t>
  </si>
  <si>
    <t>87.4 dB(A)</t>
  </si>
  <si>
    <t>84.4 dB(A)</t>
  </si>
  <si>
    <t>214.4 min</t>
  </si>
  <si>
    <t>giacomo.fontana@studenti.unipr.it</t>
  </si>
  <si>
    <t>Fontana Giacomo</t>
  </si>
  <si>
    <t>92.3 dB(A)</t>
  </si>
  <si>
    <t>82.6 dB(A)</t>
  </si>
  <si>
    <t>44.1 dB(A)</t>
  </si>
  <si>
    <t>85.2 dB(A)</t>
  </si>
  <si>
    <t>79.3 dB(A)</t>
  </si>
  <si>
    <t>81.5 dB(A)</t>
  </si>
  <si>
    <t>84.1 dB(A)</t>
  </si>
  <si>
    <t>202.4 min</t>
  </si>
  <si>
    <t>mattia.morini1@studenti.unipr.it</t>
  </si>
  <si>
    <t>Morini Mattia</t>
  </si>
  <si>
    <t>92.8 dB(A)</t>
  </si>
  <si>
    <t>58 dB(A)</t>
  </si>
  <si>
    <t>39.2 dB(A)</t>
  </si>
  <si>
    <t>73.5 dB(A)</t>
  </si>
  <si>
    <t>87 dB(A)</t>
  </si>
  <si>
    <t>83.8 dB(A)</t>
  </si>
  <si>
    <t>254.86 min</t>
  </si>
  <si>
    <t>mallika.cherapally@studenti.unipr.it</t>
  </si>
  <si>
    <t>Cherapally mallika</t>
  </si>
  <si>
    <t>96.69dB(A)</t>
  </si>
  <si>
    <t>71.99dB(A)</t>
  </si>
  <si>
    <t>81.24dB(A)</t>
  </si>
  <si>
    <t>86.10dB(A)</t>
  </si>
  <si>
    <t>85.63dB</t>
  </si>
  <si>
    <t>83.83dB</t>
  </si>
  <si>
    <t>gabriele.carbognani@studenti.unipr.it</t>
  </si>
  <si>
    <t>Carbognani Gabriele</t>
  </si>
  <si>
    <t>95.8 dB(A)</t>
  </si>
  <si>
    <t>68.4 dB(A)</t>
  </si>
  <si>
    <t>78.3 dB(A)</t>
  </si>
  <si>
    <t>85.7 dB(A)</t>
  </si>
  <si>
    <t>84.6 dB(A)</t>
  </si>
  <si>
    <t>89.7 dB(A)</t>
  </si>
  <si>
    <t>63.18 min</t>
  </si>
  <si>
    <t>pietro.bardiani@studenti.unipr.it</t>
  </si>
  <si>
    <t>Bardiani Pietro</t>
  </si>
  <si>
    <t>90.5 dB(A)</t>
  </si>
  <si>
    <t>63.9 dB(A)</t>
  </si>
  <si>
    <t>69.4 dB(A)</t>
  </si>
  <si>
    <t>78.6 dB(A)</t>
  </si>
  <si>
    <t>88.5 dB(A)</t>
  </si>
  <si>
    <t>83.1 dB(A)</t>
  </si>
  <si>
    <t>37 min</t>
  </si>
  <si>
    <t>andrea.spocci@studenti.unipr.it</t>
  </si>
  <si>
    <t>Spocci Andrea</t>
  </si>
  <si>
    <t>128.4 dB(A)</t>
  </si>
  <si>
    <t>66.5 dB(A)</t>
  </si>
  <si>
    <t>71.3 dB(A)</t>
  </si>
  <si>
    <t>80.2 dB(A)</t>
  </si>
  <si>
    <t>89.8 dB(A)</t>
  </si>
  <si>
    <t>89.2 dB(A)</t>
  </si>
  <si>
    <t>269 min</t>
  </si>
  <si>
    <t>ana.khmaladze@studenti.unipr.it</t>
  </si>
  <si>
    <t>khmaladze ana</t>
  </si>
  <si>
    <t>95.6 dB</t>
  </si>
  <si>
    <t>87.5 dB</t>
  </si>
  <si>
    <t>84.4 dB(A)</t>
  </si>
  <si>
    <t>202.4 min</t>
  </si>
  <si>
    <t>mohamad.hamze@studenti.unipr.it</t>
  </si>
  <si>
    <t>Mohamad hamze</t>
  </si>
  <si>
    <t>92.7 dB(A)</t>
  </si>
  <si>
    <t>82.5dB(A)</t>
  </si>
  <si>
    <t>67.623 dB(A)</t>
  </si>
  <si>
    <t>85.6 dB(A)</t>
  </si>
  <si>
    <t>88.5113 dB(A)</t>
  </si>
  <si>
    <t>84.610dB(A)</t>
  </si>
  <si>
    <t>202.4 min</t>
  </si>
  <si>
    <t>ehsan.kiani@studenti.unipr.it</t>
  </si>
  <si>
    <t>kiani ehsan</t>
  </si>
  <si>
    <t>93.24 dB(A)</t>
  </si>
  <si>
    <t>88.25 dB(A)</t>
  </si>
  <si>
    <t>89.71 dB(A)</t>
  </si>
  <si>
    <t>82.57 dB(A)</t>
  </si>
  <si>
    <t>90.11 dB(A)</t>
  </si>
  <si>
    <t>81.95 dB(A)</t>
  </si>
  <si>
    <t>240.57 min</t>
  </si>
  <si>
    <t>giulia.dalo@studenti.unipr.it</t>
  </si>
  <si>
    <t>D'Alò Giulia</t>
  </si>
  <si>
    <t>88.9 dB(A)</t>
  </si>
  <si>
    <t>57.9 dB(A)</t>
  </si>
  <si>
    <t>65.6 dB(A)</t>
  </si>
  <si>
    <t>80.0 db(A)</t>
  </si>
  <si>
    <t>82.8 db(A)</t>
  </si>
  <si>
    <t>81.4 dB(A)</t>
  </si>
  <si>
    <t>1443.4 db(A)</t>
  </si>
  <si>
    <t>alessandro.rodino@studenti.unipr.it</t>
  </si>
  <si>
    <t>Rodinò Alessandro</t>
  </si>
  <si>
    <t>92.08 dB(A)</t>
  </si>
  <si>
    <t>80.65 dB(A)</t>
  </si>
  <si>
    <t>41.98 dB(A)</t>
  </si>
  <si>
    <t>83.00 dB(A)</t>
  </si>
  <si>
    <t>78.06 dB(A)</t>
  </si>
  <si>
    <t>83.25 dB(A)</t>
  </si>
  <si>
    <t>83.13 dB(A)</t>
  </si>
  <si>
    <t>227.11 m</t>
  </si>
  <si>
    <t>naveenkumar.yalagandula@studenti.unipr.it</t>
  </si>
  <si>
    <t>YALAGANDULA NAVEEN KUMAR</t>
  </si>
  <si>
    <t>94.92dB(A)</t>
  </si>
  <si>
    <t>82.62dB(A)</t>
  </si>
  <si>
    <t>44.04dB(A)</t>
  </si>
  <si>
    <t>84.97dB(A)</t>
  </si>
  <si>
    <t>79.08dB(A)</t>
  </si>
  <si>
    <t>84.512dB</t>
  </si>
  <si>
    <t>83.098dB</t>
  </si>
  <si>
    <t>202.41Min</t>
  </si>
  <si>
    <t>simone.anchora@studenti.unipr.it</t>
  </si>
  <si>
    <t>Anchora simone</t>
  </si>
  <si>
    <t>92.2 db(A)</t>
  </si>
  <si>
    <t>71.3 db(A)</t>
  </si>
  <si>
    <t>120.6 db(A)</t>
  </si>
  <si>
    <t>86.4 db(A)</t>
  </si>
  <si>
    <t>84.6 db(A)</t>
  </si>
  <si>
    <t>82.7 db(A)</t>
  </si>
  <si>
    <t>191.1 min</t>
  </si>
  <si>
    <t>janakisivakrishnaprasadaraju.dandu@studenti.unipr.it</t>
  </si>
  <si>
    <t>dandu janakisivakrishnaprasadaraju</t>
  </si>
  <si>
    <t>93,9897 dB(A)</t>
  </si>
  <si>
    <t>54,0295 dB(A)</t>
  </si>
  <si>
    <t>83,512 dB(A)</t>
  </si>
  <si>
    <t>82,73 dB(A)</t>
  </si>
  <si>
    <t>Ali Pramanik MD Hossain</t>
  </si>
  <si>
    <t>98.93 dB(A)</t>
  </si>
  <si>
    <t>86.73 dB(A)</t>
  </si>
  <si>
    <t>34.19 dB(A)</t>
  </si>
  <si>
    <t>86.097 dB(A)</t>
  </si>
  <si>
    <t>104.40 dB(A)</t>
  </si>
  <si>
    <t>96.07 dB(A)</t>
  </si>
  <si>
    <t>simone.kratter@studenti.unipr.it</t>
  </si>
  <si>
    <t>kratter simone</t>
  </si>
  <si>
    <t>94.78 dB</t>
  </si>
  <si>
    <t>90 dB</t>
  </si>
  <si>
    <t>49.16 dB</t>
  </si>
  <si>
    <t>52.93 dB</t>
  </si>
  <si>
    <t>84.51 dB</t>
  </si>
  <si>
    <t>83.47 dB</t>
  </si>
  <si>
    <t>202 min</t>
  </si>
  <si>
    <t>annalisa.marciano@studenti.unipr.it</t>
  </si>
  <si>
    <t>Marciano annalisa</t>
  </si>
  <si>
    <t>88.9 dB(a)</t>
  </si>
  <si>
    <t>72.2 dB(a)</t>
  </si>
  <si>
    <t>64.1 dB(a)</t>
  </si>
  <si>
    <t>79.5 dB(a)</t>
  </si>
  <si>
    <t>83.7 dB(a)</t>
  </si>
  <si>
    <t>83.7 dB(a)</t>
  </si>
  <si>
    <t>285.917 min</t>
  </si>
  <si>
    <t>samuele.palla@studenti.unipr.it</t>
  </si>
  <si>
    <t>samuele palla</t>
  </si>
  <si>
    <t>98.4 dBA</t>
  </si>
  <si>
    <t>74.5 dBA</t>
  </si>
  <si>
    <t>71.4 dBA</t>
  </si>
  <si>
    <t>88 dBA</t>
  </si>
  <si>
    <t>86.8 dBA</t>
  </si>
  <si>
    <t>84.9 dBA</t>
  </si>
  <si>
    <t>veeravenkatagangadharavarmajee.golla@studenti.unipr.it</t>
  </si>
  <si>
    <t>golla veera venkata gangadhara varmajee</t>
  </si>
  <si>
    <t>86,9897dB(A)</t>
  </si>
  <si>
    <t>69,67 dB(A)</t>
  </si>
  <si>
    <t>78,22 dB(A)</t>
  </si>
  <si>
    <t>82,88 dB(A)</t>
  </si>
  <si>
    <t>83,222 dB</t>
  </si>
  <si>
    <t>82,0957 dB</t>
  </si>
  <si>
    <t>Rossi Filippo</t>
  </si>
  <si>
    <t>80.0 dB</t>
  </si>
  <si>
    <t>15000 cm2</t>
  </si>
  <si>
    <t>822 m4</t>
  </si>
  <si>
    <t>-0.21 A</t>
  </si>
  <si>
    <t>81.2 dB</t>
  </si>
  <si>
    <t>84.8 dB</t>
  </si>
  <si>
    <t>1 kPa</t>
  </si>
  <si>
    <t>20E8 m2</t>
  </si>
  <si>
    <t>Colour coding</t>
  </si>
  <si>
    <t>Evaluation</t>
  </si>
  <si>
    <t>Too many decimal digits, missing space between number and unit</t>
  </si>
  <si>
    <t>No Error, but it is last time!</t>
  </si>
  <si>
    <t>Wrong decimal separator (comma instead of point)</t>
  </si>
  <si>
    <t>ERROR !</t>
  </si>
  <si>
    <t>Wrong measurement unit</t>
  </si>
  <si>
    <t>ERROR !</t>
  </si>
  <si>
    <t>dB (A) instead of dB(A) (there must be no space !!!)</t>
  </si>
  <si>
    <t>No Error, but it is last time!</t>
  </si>
  <si>
    <t>Wrong Matricula number</t>
  </si>
  <si>
    <t>No Error, but it is last time!</t>
  </si>
  <si>
    <t>Sample Solution</t>
  </si>
  <si>
    <t>Test of 21/11/2014</t>
  </si>
  <si>
    <t>Matricula =</t>
  </si>
  <si>
    <t>A</t>
  </si>
  <si>
    <t>B</t>
  </si>
  <si>
    <t>C</t>
  </si>
  <si>
    <t>D</t>
  </si>
  <si>
    <t>E</t>
  </si>
  <si>
    <t>F</t>
  </si>
  <si>
    <t>1) During the passage of a vehicle, a value of Leq=70+F dB(A) is measured. The measurement time is 30+DE s. Compute the value of SEL.</t>
  </si>
  <si>
    <t>Leq =</t>
  </si>
  <si>
    <t>dB(A)</t>
  </si>
  <si>
    <t>T =</t>
  </si>
  <si>
    <t>s</t>
  </si>
  <si>
    <t>SEL =</t>
  </si>
  <si>
    <t>dB(A)</t>
  </si>
  <si>
    <t> </t>
  </si>
  <si>
    <t>2) The SEL of a SUV running at 40+E km/h, measured at a distance of 7.5m, is equal to 80+F dB(A). Compute the maximum instantaneous sound pressure level at a receiver located at distance of 30+E m from the road.</t>
  </si>
  <si>
    <t>SEL =</t>
  </si>
  <si>
    <t>dB(A)</t>
  </si>
  <si>
    <t>V =</t>
  </si>
  <si>
    <t>km/h</t>
  </si>
  <si>
    <t>Lw =</t>
  </si>
  <si>
    <t>dB(A)</t>
  </si>
  <si>
    <t>Lpmax =</t>
  </si>
  <si>
    <t>dB(A)</t>
  </si>
  <si>
    <t>r =</t>
  </si>
  <si>
    <t>m</t>
  </si>
  <si>
    <t> </t>
  </si>
  <si>
    <t>3) In the case of previous exercise, compute the Leq at the receiver when each hour 300+CD SUVs are passing.</t>
  </si>
  <si>
    <t>Q =</t>
  </si>
  <si>
    <t>veic/h</t>
  </si>
  <si>
    <t>Leq =</t>
  </si>
  <si>
    <t>dB(A)</t>
  </si>
  <si>
    <t> </t>
  </si>
  <si>
    <t>4) What is the SEL (at 7.5m distance) of the same SUV of previous two exercises if its speed is increased to 60+F km/h, in the hypothesis that its sound power level remains unchanged?</t>
  </si>
  <si>
    <t>V2 =</t>
  </si>
  <si>
    <t>km/h</t>
  </si>
  <si>
    <t>SEL2 =</t>
  </si>
  <si>
    <t>dB(A)</t>
  </si>
  <si>
    <t> </t>
  </si>
  <si>
    <t>5) On a railway the total traffic during the whole night is of 20+F passenger trains and of 10+E freight trains. Each passenger train is composed by 6 wagons, each of them with value of SEL (at 7.5m) = 88+D dB(A). Each freight train is composed by 20 wagons, each of them with value of SEL (at 7.5m) = 93+E dB(A). Both types of trains are pulled by a locomotive having a value of SEL = 98+D dB(A). Compute the value of Leq,night at a distance of 100+EF m.</t>
  </si>
  <si>
    <t>SELpass=</t>
  </si>
  <si>
    <t>dB(A)</t>
  </si>
  <si>
    <t>SELfre =</t>
  </si>
  <si>
    <t>dB(A)</t>
  </si>
  <si>
    <t>SELloc =</t>
  </si>
  <si>
    <t>dB(A)</t>
  </si>
  <si>
    <t>Npass =</t>
  </si>
  <si>
    <t>wagons</t>
  </si>
  <si>
    <t>Nfre =</t>
  </si>
  <si>
    <t>wagons</t>
  </si>
  <si>
    <t>Nloc =</t>
  </si>
  <si>
    <t>wagons</t>
  </si>
  <si>
    <t>SEL,T,p =</t>
  </si>
  <si>
    <t>dB(A)</t>
  </si>
  <si>
    <t>SEL,T,f =</t>
  </si>
  <si>
    <t>dB(A)</t>
  </si>
  <si>
    <t>SEL,T,l =</t>
  </si>
  <si>
    <t>dB(A)</t>
  </si>
  <si>
    <t>SEL,tot =</t>
  </si>
  <si>
    <t>dB(A)</t>
  </si>
  <si>
    <t>Leq =</t>
  </si>
  <si>
    <t>dB(A)</t>
  </si>
  <si>
    <t>SEL,T,p=SELpass+10*log(Npass)</t>
  </si>
  <si>
    <t>SEL,T,f=SELfre+10*log(Nfre)</t>
  </si>
  <si>
    <t>SEL,T,l=SELloc+10*log(Nloc)</t>
  </si>
  <si>
    <t>Leq = SEL,tot - 10*log(T)</t>
  </si>
  <si>
    <t>6) The noise inside a factory is dominated by a large pressing machine. Each action of the press causes an event with SEL=90+E dB(A). The background noise level inside the factory is 75+F/2 dB(A). Compute the value of Leq if there are 20+D pressing events each hour.</t>
  </si>
  <si>
    <t>SEL =</t>
  </si>
  <si>
    <t>dB(A)</t>
  </si>
  <si>
    <t>Nev =</t>
  </si>
  <si>
    <t>ev/h</t>
  </si>
  <si>
    <t>Leq,ev =</t>
  </si>
  <si>
    <t>dB(A)</t>
  </si>
  <si>
    <t>Leq,tot =</t>
  </si>
  <si>
    <t>dB(A)</t>
  </si>
  <si>
    <t>Leq,bg =</t>
  </si>
  <si>
    <t>dB(A)</t>
  </si>
  <si>
    <t>Leq,ev = SEL +10log(Nev/T)</t>
  </si>
  <si>
    <t>Leq,tot=10log(10^(Leq,bg/10)+10^(Leq,ev/10))</t>
  </si>
  <si>
    <t> </t>
  </si>
  <si>
    <t>7) Inside a factory, a worker stays 9+F/3 hours with an average value of Leq = 80+D dB(A). Compute his daily personal exposure level Lep.</t>
  </si>
  <si>
    <t>Leq =</t>
  </si>
  <si>
    <t>dB(A)</t>
  </si>
  <si>
    <t>T =</t>
  </si>
  <si>
    <t>h</t>
  </si>
  <si>
    <t>Lep =</t>
  </si>
  <si>
    <t>dB(A)</t>
  </si>
  <si>
    <t> </t>
  </si>
  <si>
    <t>8) Inside a factory, a man stays at three workplaces: 3+F/10 h with an SPL=80+F/2 dB(A), 1+E/10 h with an SPL=85+E/4 dB(A) and 5+D/3 h with an SPL=78+C/4 dB(A). Compute his daily personal exposure level Lep.</t>
  </si>
  <si>
    <t>T1 =</t>
  </si>
  <si>
    <t>h</t>
  </si>
  <si>
    <t>L1 =</t>
  </si>
  <si>
    <t>dB(A)</t>
  </si>
  <si>
    <t>Lep =</t>
  </si>
  <si>
    <t>dB(A)</t>
  </si>
  <si>
    <t>T2 =</t>
  </si>
  <si>
    <t>h</t>
  </si>
  <si>
    <t>L2 =</t>
  </si>
  <si>
    <t>dB(A)</t>
  </si>
  <si>
    <t>T3 =</t>
  </si>
  <si>
    <t>h</t>
  </si>
  <si>
    <t>L3 =</t>
  </si>
  <si>
    <t>dB(A)</t>
  </si>
  <si>
    <t>9) Considering a limit of Lep,max=83 dB(A), compute how much time (in min) it is allowed to stay inside a noisy room where the SPL is equal to 85+F/4 dB(A).</t>
  </si>
  <si>
    <t>Lep,max =</t>
  </si>
  <si>
    <t>dB(A)</t>
  </si>
  <si>
    <t>SPL =</t>
  </si>
  <si>
    <t>dB(A)</t>
  </si>
  <si>
    <t>T =</t>
  </si>
  <si>
    <t>min</t>
  </si>
  <si>
    <t> </t>
  </si>
  <si>
    <t>10) In a cave miners are subjected to explosions, each of them has a SEL=100+E dB(A). How many explosions per day are allowed for each worker, if the personal exposure limit is Lep,max=87 dB(A)?</t>
  </si>
  <si>
    <t>SEL =</t>
  </si>
  <si>
    <t>dB(A)</t>
  </si>
  <si>
    <t>Lep,max =</t>
  </si>
  <si>
    <t>dB(A)</t>
  </si>
  <si>
    <t>N =</t>
  </si>
  <si>
    <t>explosions/day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</si>
</sst>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m/d/yyyy\ h:mm:ss"/>
  </numFmts>
  <fonts count="7">
    <font>
      <sz val="10.0"/>
      <name val="Arial"/>
    </font>
    <font>
      <b/>
      <sz val="10.0"/>
      <name val="Arial"/>
    </font>
    <font>
      <sz val="10.0"/>
      <color rgb="FFFF0000"/>
      <name val="Arial"/>
    </font>
    <font>
      <sz val="10.0"/>
      <color rgb="FF008000"/>
      <name val="Arial"/>
    </font>
    <font>
      <b/>
      <sz val="12.0"/>
      <name val="Calibri"/>
    </font>
    <font>
      <i/>
      <sz val="10.0"/>
      <name val="Calibri"/>
    </font>
    <font>
      <sz val="12.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FF0000"/>
        <bgColor rgb="FFFF0000"/>
      </patternFill>
    </fill>
    <fill>
      <patternFill patternType="solid">
        <fgColor rgb="FFF4B083"/>
        <bgColor rgb="FFF4B083"/>
      </patternFill>
    </fill>
    <fill>
      <patternFill patternType="solid">
        <fgColor rgb="FFFFC000"/>
        <bgColor rgb="FFFFC000"/>
      </patternFill>
    </fill>
  </fills>
  <borders count="17">
    <border>
      <left/>
      <right/>
      <top/>
      <bottom/>
      <diagonal/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fillId="0" numFmtId="0" borderId="0" fontId="0"/>
  </cellStyleXfs>
  <cellXfs count="59">
    <xf fillId="0" numFmtId="0" borderId="0" fontId="0"/>
    <xf applyBorder="1" applyAlignment="1" fillId="2" xfId="0" numFmtId="0" borderId="1" applyFont="1" fontId="1" applyFill="1">
      <alignment horizontal="left"/>
    </xf>
    <xf applyBorder="1" fillId="2" xfId="0" numFmtId="0" borderId="1" applyFont="1" fontId="0"/>
    <xf fillId="0" xfId="0" numFmtId="0" borderId="1" applyFont="1" fontId="0"/>
    <xf fillId="0" xfId="0" numFmtId="1" borderId="1" applyFont="1" fontId="0" applyNumberFormat="1"/>
    <xf fillId="0" xfId="0" numFmtId="0" borderId="1" applyFont="1" fontId="1"/>
    <xf applyBorder="1" fillId="3" xfId="0" numFmtId="0" borderId="2" applyFont="1" fontId="1" applyFill="1"/>
    <xf applyBorder="1" fillId="3" xfId="0" numFmtId="0" borderId="3" applyFont="1" fontId="1"/>
    <xf applyBorder="1" applyAlignment="1" fillId="3" xfId="0" numFmtId="0" borderId="3" applyFont="1" fontId="1">
      <alignment horizontal="center"/>
    </xf>
    <xf applyBorder="1" applyAlignment="1" fillId="3" xfId="0" numFmtId="0" borderId="3" applyFont="1" fontId="1">
      <alignment vertical="center" horizontal="center"/>
    </xf>
    <xf applyBorder="1" applyAlignment="1" fillId="3" xfId="0" numFmtId="164" borderId="3" applyFont="1" fontId="1" applyNumberFormat="1">
      <alignment vertical="center" horizontal="center"/>
    </xf>
    <xf applyBorder="1" applyAlignment="1" fillId="3" xfId="0" numFmtId="1" borderId="3" applyFont="1" fontId="1" applyNumberFormat="1">
      <alignment vertical="center" horizontal="center"/>
    </xf>
    <xf applyBorder="1" applyAlignment="1" fillId="3" xfId="0" numFmtId="0" borderId="4" applyFont="1" fontId="1">
      <alignment vertical="center" horizontal="center"/>
    </xf>
    <xf applyBorder="1" applyAlignment="1" fillId="0" xfId="0" numFmtId="0" borderId="5" applyFont="1" fontId="1">
      <alignment vertical="center" horizontal="center"/>
    </xf>
    <xf applyBorder="1" applyAlignment="1" fillId="0" xfId="0" numFmtId="0" borderId="6" applyFont="1" fontId="1">
      <alignment vertical="center" horizontal="center"/>
    </xf>
    <xf applyBorder="1" applyAlignment="1" fillId="0" xfId="0" numFmtId="0" borderId="7" applyFont="1" fontId="0">
      <alignment horizontal="center"/>
    </xf>
    <xf applyBorder="1" fillId="0" xfId="0" numFmtId="165" borderId="2" applyFont="1" fontId="0" applyNumberFormat="1"/>
    <xf applyBorder="1" fillId="0" xfId="0" numFmtId="0" borderId="8" applyFont="1" fontId="0"/>
    <xf applyBorder="1" applyAlignment="1" fillId="0" xfId="0" numFmtId="0" borderId="8" applyFont="1" fontId="0">
      <alignment horizontal="center"/>
    </xf>
    <xf applyBorder="1" applyAlignment="1" fillId="2" xfId="0" numFmtId="0" borderId="8" applyFont="1" fontId="2">
      <alignment horizontal="center"/>
    </xf>
    <xf applyBorder="1" applyAlignment="1" fillId="0" xfId="0" numFmtId="164" borderId="8" applyFont="1" fontId="3" applyNumberFormat="1">
      <alignment horizontal="center"/>
    </xf>
    <xf applyBorder="1" applyAlignment="1" fillId="0" xfId="0" numFmtId="1" borderId="8" applyFont="1" fontId="3" applyNumberFormat="1">
      <alignment horizontal="center"/>
    </xf>
    <xf applyBorder="1" applyAlignment="1" fillId="4" xfId="0" numFmtId="0" borderId="9" applyFont="1" fontId="1" applyFill="1">
      <alignment horizontal="center"/>
    </xf>
    <xf fillId="0" xfId="0" numFmtId="0" borderId="1" applyFont="1" fontId="0"/>
    <xf applyBorder="1" fillId="0" xfId="0" numFmtId="165" borderId="10" applyFont="1" fontId="0" applyNumberFormat="1"/>
    <xf applyBorder="1" fillId="0" xfId="0" numFmtId="0" borderId="11" applyFont="1" fontId="0"/>
    <xf applyBorder="1" applyAlignment="1" fillId="0" xfId="0" numFmtId="0" borderId="11" applyFont="1" fontId="0">
      <alignment horizontal="center"/>
    </xf>
    <xf applyBorder="1" applyAlignment="1" fillId="2" xfId="0" numFmtId="0" borderId="11" applyFont="1" fontId="2">
      <alignment horizontal="center"/>
    </xf>
    <xf applyBorder="1" applyAlignment="1" fillId="0" xfId="0" numFmtId="164" borderId="11" applyFont="1" fontId="3" applyNumberFormat="1">
      <alignment horizontal="center"/>
    </xf>
    <xf applyBorder="1" applyAlignment="1" fillId="0" xfId="0" numFmtId="1" borderId="11" applyFont="1" fontId="3" applyNumberFormat="1">
      <alignment horizontal="center"/>
    </xf>
    <xf applyBorder="1" applyAlignment="1" fillId="4" xfId="0" numFmtId="0" borderId="12" applyFont="1" fontId="1">
      <alignment horizontal="center"/>
    </xf>
    <xf applyBorder="1" fillId="5" xfId="0" numFmtId="0" borderId="11" applyFont="1" fontId="0" applyFill="1"/>
    <xf applyBorder="1" fillId="6" xfId="0" numFmtId="0" borderId="11" applyFont="1" fontId="0" applyFill="1"/>
    <xf applyBorder="1" fillId="7" xfId="0" numFmtId="0" borderId="11" applyFont="1" fontId="0" applyFill="1"/>
    <xf applyBorder="1" fillId="8" xfId="0" numFmtId="0" borderId="11" applyFont="1" fontId="0" applyFill="1"/>
    <xf applyBorder="1" fillId="9" xfId="0" numFmtId="0" borderId="11" applyFont="1" fontId="0" applyFill="1"/>
    <xf applyBorder="1" applyAlignment="1" fillId="0" xfId="0" numFmtId="0" borderId="12" applyFont="1" fontId="1">
      <alignment horizontal="center"/>
    </xf>
    <xf applyBorder="1" applyAlignment="1" fillId="2" xfId="0" numFmtId="0" borderId="11" applyFont="1" fontId="2">
      <alignment horizontal="center"/>
    </xf>
    <xf applyBorder="1" applyAlignment="1" fillId="5" xfId="0" numFmtId="0" borderId="11" applyFont="1" fontId="0">
      <alignment/>
    </xf>
    <xf applyBorder="1" applyAlignment="1" fillId="0" xfId="0" numFmtId="0" borderId="11" applyFont="1" fontId="0">
      <alignment/>
    </xf>
    <xf applyBorder="1" applyAlignment="1" fillId="0" xfId="0" numFmtId="0" borderId="13" applyFont="1" fontId="0">
      <alignment horizontal="center"/>
    </xf>
    <xf applyBorder="1" fillId="0" xfId="0" numFmtId="165" borderId="14" applyFont="1" fontId="0" applyNumberFormat="1"/>
    <xf applyBorder="1" fillId="0" xfId="0" numFmtId="0" borderId="15" applyFont="1" fontId="0"/>
    <xf applyBorder="1" applyAlignment="1" fillId="0" xfId="0" numFmtId="0" borderId="15" applyFont="1" fontId="0">
      <alignment horizontal="center"/>
    </xf>
    <xf applyBorder="1" applyAlignment="1" fillId="2" xfId="0" numFmtId="0" borderId="15" applyFont="1" fontId="2">
      <alignment horizontal="center"/>
    </xf>
    <xf applyBorder="1" fillId="7" xfId="0" numFmtId="0" borderId="15" applyFont="1" fontId="0"/>
    <xf applyBorder="1" applyAlignment="1" fillId="0" xfId="0" numFmtId="164" borderId="15" applyFont="1" fontId="3" applyNumberFormat="1">
      <alignment horizontal="center"/>
    </xf>
    <xf applyBorder="1" applyAlignment="1" fillId="0" xfId="0" numFmtId="1" borderId="15" applyFont="1" fontId="3" applyNumberFormat="1">
      <alignment horizontal="center"/>
    </xf>
    <xf applyBorder="1" applyAlignment="1" fillId="0" xfId="0" numFmtId="0" borderId="16" applyFont="1" fontId="1">
      <alignment horizontal="center"/>
    </xf>
    <xf applyBorder="1" fillId="5" xfId="0" numFmtId="0" borderId="1" applyFont="1" fontId="0"/>
    <xf applyBorder="1" fillId="9" xfId="0" numFmtId="0" borderId="1" applyFont="1" fontId="0"/>
    <xf applyBorder="1" fillId="7" xfId="0" numFmtId="0" borderId="1" applyFont="1" fontId="0"/>
    <xf applyBorder="1" fillId="8" xfId="0" numFmtId="0" borderId="1" applyFont="1" fontId="0"/>
    <xf applyBorder="1" fillId="6" xfId="0" numFmtId="0" borderId="1" applyFont="1" fontId="0"/>
    <xf applyAlignment="1" fillId="0" xfId="0" numFmtId="0" borderId="1" applyFont="1" fontId="1">
      <alignment horizontal="center"/>
    </xf>
    <xf applyAlignment="1" fillId="0" xfId="0" numFmtId="0" borderId="1" applyFont="1" fontId="0">
      <alignment horizontal="center"/>
    </xf>
    <xf applyAlignment="1" fillId="0" xfId="0" numFmtId="0" borderId="1" applyFont="1" fontId="4">
      <alignment vertical="center"/>
    </xf>
    <xf applyAlignment="1" fillId="0" xfId="0" numFmtId="0" borderId="1" applyFont="1" fontId="5">
      <alignment vertical="center"/>
    </xf>
    <xf applyAlignment="1" fillId="0" xfId="0" numFmtId="0" borderId="1" applyFont="1" fontId="6">
      <alignment vertical="center"/>
    </xf>
  </cellXfs>
  <cellStyles count="1">
    <cellStyle builtinId="0" name="Normal" xfId="0"/>
  </cellStyles>
  <dxfs count="1">
    <dxf>
      <font/>
      <fill>
        <patternFill patternType="solid">
          <fgColor rgb="FFFFD965"/>
          <bgColor rgb="FFFFD965"/>
        </patternFill>
      </fill>
      <alignment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drawings/_rels/drawing2.xml.rels><?xml version="1.0" encoding="UTF-8" standalone="yes"?><Relationships xmlns="http://schemas.openxmlformats.org/package/2006/relationships"><Relationship Target="../media/image05.png" Type="http://schemas.openxmlformats.org/officeDocument/2006/relationships/image" Id="rId2"/><Relationship Target="../media/image03.png" Type="http://schemas.openxmlformats.org/officeDocument/2006/relationships/image" Id="rId1"/><Relationship Target="../media/image02.png" Type="http://schemas.openxmlformats.org/officeDocument/2006/relationships/image" Id="rId10"/><Relationship Target="../media/image04.png" Type="http://schemas.openxmlformats.org/officeDocument/2006/relationships/image" Id="rId4"/><Relationship Target="../media/image01.png" Type="http://schemas.openxmlformats.org/officeDocument/2006/relationships/image" Id="rId3"/><Relationship Target="../media/image09.png" Type="http://schemas.openxmlformats.org/officeDocument/2006/relationships/image" Id="rId9"/><Relationship Target="../media/image07.png" Type="http://schemas.openxmlformats.org/officeDocument/2006/relationships/image" Id="rId6"/><Relationship Target="../media/image08.png" Type="http://schemas.openxmlformats.org/officeDocument/2006/relationships/image" Id="rId5"/><Relationship Target="../media/image00.png" Type="http://schemas.openxmlformats.org/officeDocument/2006/relationships/image" Id="rId8"/><Relationship Target="../media/image06.png" Type="http://schemas.openxmlformats.org/officeDocument/2006/relationships/image" Id="rId7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absoluteAnchor>
    <xdr:pos y="1809750" x="3648075"/>
    <xdr:ext cy="219075" cx="1838325"/>
    <xdr:pic>
      <xdr:nvPicPr>
        <xdr:cNvPr id="0" name="image03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y="219075" cx="1838325"/>
        </a:xfrm>
        <a:prstGeom prst="rect">
          <a:avLst/>
        </a:prstGeom>
        <a:noFill/>
      </xdr:spPr>
    </xdr:pic>
    <xdr:clientData fLocksWithSheet="0"/>
  </xdr:absoluteAnchor>
  <xdr:absoluteAnchor>
    <xdr:pos y="1019175" x="3781425"/>
    <xdr:ext cy="238125" cx="1466850"/>
    <xdr:pic>
      <xdr:nvPicPr>
        <xdr:cNvPr id="0" name="image05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y="238125" cx="1466850"/>
        </a:xfrm>
        <a:prstGeom prst="rect">
          <a:avLst/>
        </a:prstGeom>
        <a:noFill/>
      </xdr:spPr>
    </xdr:pic>
    <xdr:clientData fLocksWithSheet="0"/>
  </xdr:absoluteAnchor>
  <xdr:absoluteAnchor>
    <xdr:pos y="1809750" x="5505450"/>
    <xdr:ext cy="257175" cx="1866900"/>
    <xdr:pic>
      <xdr:nvPicPr>
        <xdr:cNvPr id="0" name="image01.png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y="257175" cx="1866900"/>
        </a:xfrm>
        <a:prstGeom prst="rect">
          <a:avLst/>
        </a:prstGeom>
        <a:noFill/>
      </xdr:spPr>
    </xdr:pic>
    <xdr:clientData fLocksWithSheet="0"/>
  </xdr:absoluteAnchor>
  <xdr:absoluteAnchor>
    <xdr:pos y="2590800" x="2038350"/>
    <xdr:ext cy="457200" cx="3362325"/>
    <xdr:pic>
      <xdr:nvPicPr>
        <xdr:cNvPr id="0" name="image04.png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y="457200" cx="3362325"/>
        </a:xfrm>
        <a:prstGeom prst="rect">
          <a:avLst/>
        </a:prstGeom>
        <a:noFill/>
      </xdr:spPr>
    </xdr:pic>
    <xdr:clientData fLocksWithSheet="0"/>
  </xdr:absoluteAnchor>
  <xdr:absoluteAnchor>
    <xdr:pos y="3476625" x="2019300"/>
    <xdr:ext cy="400050" cx="1438275"/>
    <xdr:pic>
      <xdr:nvPicPr>
        <xdr:cNvPr id="0" name="image08.png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y="400050" cx="1438275"/>
        </a:xfrm>
        <a:prstGeom prst="rect">
          <a:avLst/>
        </a:prstGeom>
        <a:noFill/>
      </xdr:spPr>
    </xdr:pic>
    <xdr:clientData fLocksWithSheet="0"/>
  </xdr:absoluteAnchor>
  <xdr:absoluteAnchor>
    <xdr:pos y="6829425" x="5524500"/>
    <xdr:ext cy="476250" cx="3133725"/>
    <xdr:pic>
      <xdr:nvPicPr>
        <xdr:cNvPr id="0" name="image07.png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y="476250" cx="3133725"/>
        </a:xfrm>
        <a:prstGeom prst="rect">
          <a:avLst/>
        </a:prstGeom>
        <a:noFill/>
      </xdr:spPr>
    </xdr:pic>
    <xdr:clientData fLocksWithSheet="0"/>
  </xdr:absoluteAnchor>
  <xdr:absoluteAnchor>
    <xdr:pos y="6048375" x="5514975"/>
    <xdr:ext cy="419100" cx="1600200"/>
    <xdr:pic>
      <xdr:nvPicPr>
        <xdr:cNvPr id="0" name="image06.png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y="419100" cx="1600200"/>
        </a:xfrm>
        <a:prstGeom prst="rect">
          <a:avLst/>
        </a:prstGeom>
        <a:noFill/>
      </xdr:spPr>
    </xdr:pic>
    <xdr:clientData fLocksWithSheet="0"/>
  </xdr:absoluteAnchor>
  <xdr:absoluteAnchor>
    <xdr:pos y="7829550" x="5543550"/>
    <xdr:ext cy="295275" cx="2019300"/>
    <xdr:pic>
      <xdr:nvPicPr>
        <xdr:cNvPr id="0" name="image00.png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y="295275" cx="2019300"/>
        </a:xfrm>
        <a:prstGeom prst="rect">
          <a:avLst/>
        </a:prstGeom>
        <a:noFill/>
      </xdr:spPr>
    </xdr:pic>
    <xdr:clientData fLocksWithSheet="0"/>
  </xdr:absoluteAnchor>
  <xdr:absoluteAnchor>
    <xdr:pos y="8801100" x="2076450"/>
    <xdr:ext cy="419100" cx="1628775"/>
    <xdr:pic>
      <xdr:nvPicPr>
        <xdr:cNvPr id="0" name="image09.png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y="419100" cx="1628775"/>
        </a:xfrm>
        <a:prstGeom prst="rect">
          <a:avLst/>
        </a:prstGeom>
        <a:noFill/>
      </xdr:spPr>
    </xdr:pic>
    <xdr:clientData fLocksWithSheet="0"/>
  </xdr:absoluteAnchor>
  <xdr:absoluteAnchor>
    <xdr:pos y="8829675" x="3800475"/>
    <xdr:ext cy="285750" cx="2047875"/>
    <xdr:pic>
      <xdr:nvPicPr>
        <xdr:cNvPr id="0" name="image02.png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y="285750" cx="2047875"/>
        </a:xfrm>
        <a:prstGeom prst="rect">
          <a:avLst/>
        </a:prstGeom>
        <a:noFill/>
      </xdr:spPr>
    </xdr:pic>
    <xdr:clientData fLocksWithSheet="0"/>
  </xdr:absolute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2"/><Relationship Target="../comments1.xml" Type="http://schemas.openxmlformats.org/officeDocument/2006/relationships/comments" Id="rId1"/><Relationship Target="../drawings/vmlDrawing1.vml" Type="http://schemas.openxmlformats.org/officeDocument/2006/relationships/vmlDrawing" Id="rId3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E3" ySplit="2.0" xSplit="4.0" activePane="bottomRight" state="frozen"/>
      <selection sqref="E1" activeCell="E1" pane="topRight"/>
      <selection sqref="A3" activeCell="A3" pane="bottomLeft"/>
      <selection sqref="E3" activeCell="E3" pane="bottomRight"/>
    </sheetView>
  </sheetViews>
  <sheetFormatPr customHeight="1" defaultColWidth="17.29" defaultRowHeight="15.75"/>
  <cols>
    <col min="1" customWidth="1" max="1" width="4.86"/>
    <col min="2" customWidth="1" max="2" width="4.29"/>
    <col min="3" customWidth="1" max="3" width="4.43"/>
    <col min="4" customWidth="1" max="4" width="21.57"/>
    <col min="5" customWidth="1" max="6" width="8.86"/>
    <col min="7" customWidth="1" max="12" width="3.29"/>
    <col min="13" customWidth="1" max="13" width="12.71"/>
    <col min="14" customWidth="1" max="14" width="13.14"/>
    <col min="15" customWidth="1" max="15" width="16.14"/>
    <col min="16" customWidth="1" max="16" width="6.71"/>
    <col min="17" customWidth="1" max="17" width="12.86"/>
    <col min="18" customWidth="1" max="18" width="14.57"/>
    <col min="19" customWidth="1" max="19" width="6.86"/>
    <col min="20" customWidth="1" max="20" width="11.57"/>
    <col min="21" customWidth="1" max="21" width="14.71"/>
    <col min="22" customWidth="1" max="22" width="6.57"/>
    <col min="23" customWidth="1" max="23" width="11.14"/>
    <col min="24" customWidth="1" max="24" width="15.14"/>
    <col min="25" customWidth="1" max="25" width="7.14"/>
    <col min="26" customWidth="1" max="26" width="10.86"/>
    <col min="27" customWidth="1" max="27" width="14.71"/>
    <col min="28" customWidth="1" max="28" width="6.71"/>
    <col min="29" customWidth="1" max="29" width="10.29"/>
    <col min="30" customWidth="1" max="30" width="15.29"/>
    <col min="31" customWidth="1" max="31" width="7.14"/>
    <col min="32" customWidth="1" max="32" width="11.43"/>
    <col min="33" customWidth="1" max="33" width="15.0"/>
    <col min="34" customWidth="1" max="34" width="7.57"/>
    <col min="35" customWidth="1" max="35" width="11.43"/>
    <col min="36" customWidth="1" max="36" width="15.0"/>
    <col min="37" customWidth="1" max="37" width="6.71"/>
    <col min="38" customWidth="1" max="38" width="11.71"/>
    <col min="39" customWidth="1" max="39" width="15.57"/>
    <col min="40" customWidth="1" max="40" width="8.0"/>
    <col min="41" customWidth="1" max="41" width="11.29"/>
    <col min="42" customWidth="1" max="42" width="15.43"/>
    <col min="43" customWidth="1" max="43" width="6.86"/>
    <col min="44" customWidth="1" max="44" width="12.29"/>
    <col min="45" customWidth="1" max="45" width="14.43"/>
    <col min="46" customWidth="1" max="46" width="4.57"/>
    <col min="47" customWidth="1" max="47" width="4.29"/>
    <col min="48" customWidth="1" max="48" width="4.43"/>
  </cols>
  <sheetData>
    <row customHeight="1" r="1" ht="15.75">
      <c t="s" s="1" r="A1">
        <v>0</v>
      </c>
      <c s="2" r="B1"/>
      <c s="2" r="C1"/>
      <c s="2" r="D1"/>
      <c s="2" r="E1"/>
      <c s="3" r="F1"/>
      <c s="3" r="G1"/>
      <c s="3" r="H1"/>
      <c s="3" r="I1"/>
      <c s="3" r="J1"/>
      <c s="3" r="K1"/>
      <c s="3" r="L1"/>
      <c s="3" r="M1"/>
      <c s="3" r="N1"/>
      <c s="3" r="O1"/>
      <c s="3" r="P1"/>
      <c s="3" r="Q1"/>
      <c s="3" r="R1"/>
      <c s="3" r="S1"/>
      <c s="3" r="T1"/>
      <c s="3" r="U1"/>
      <c s="3" r="V1"/>
      <c s="3" r="W1"/>
      <c s="3" r="X1"/>
      <c s="3" r="Y1"/>
      <c s="3" r="Z1"/>
      <c s="3" r="AA1"/>
      <c s="3" r="AB1"/>
      <c s="3" r="AC1"/>
      <c s="3" r="AD1"/>
      <c s="3" r="AE1"/>
      <c s="3" r="AF1"/>
      <c s="3" r="AG1"/>
      <c s="3" r="AH1"/>
      <c s="3" r="AI1"/>
      <c s="3" r="AJ1"/>
      <c s="3" r="AK1"/>
      <c s="3" r="AL1"/>
      <c s="3" r="AM1"/>
      <c s="3" r="AN1"/>
      <c s="3" r="AO1"/>
      <c s="4" r="AP1"/>
      <c s="3" r="AQ1"/>
      <c s="5" r="AR1"/>
      <c s="3" r="AT1"/>
      <c s="3" r="AU1"/>
      <c s="3" r="AV1"/>
    </row>
    <row customHeight="1" r="2" ht="13.5">
      <c t="s" s="6" r="A2">
        <v>1</v>
      </c>
      <c t="s" s="7" r="B2">
        <v>2</v>
      </c>
      <c t="s" s="7" r="C2">
        <v>3</v>
      </c>
      <c t="s" s="7" r="D2">
        <v>4</v>
      </c>
      <c t="s" s="7" r="E2">
        <v>5</v>
      </c>
      <c t="s" s="8" r="F2">
        <v>6</v>
      </c>
      <c t="s" s="9" r="G2">
        <v>7</v>
      </c>
      <c t="s" s="9" r="H2">
        <v>8</v>
      </c>
      <c t="s" s="9" r="I2">
        <v>9</v>
      </c>
      <c t="s" s="9" r="J2">
        <v>10</v>
      </c>
      <c t="s" s="9" r="K2">
        <v>11</v>
      </c>
      <c t="s" s="9" r="L2">
        <v>12</v>
      </c>
      <c t="s" s="8" r="M2">
        <v>13</v>
      </c>
      <c t="s" s="7" r="N2">
        <v>14</v>
      </c>
      <c t="s" s="10" r="O2">
        <v>15</v>
      </c>
      <c t="s" s="9" r="P2">
        <v>16</v>
      </c>
      <c t="s" s="7" r="Q2">
        <v>17</v>
      </c>
      <c t="s" s="10" r="R2">
        <v>18</v>
      </c>
      <c t="s" s="9" r="S2">
        <v>19</v>
      </c>
      <c t="s" s="7" r="T2">
        <v>20</v>
      </c>
      <c t="s" s="10" r="U2">
        <v>21</v>
      </c>
      <c t="s" s="9" r="V2">
        <v>22</v>
      </c>
      <c t="s" s="7" r="W2">
        <v>23</v>
      </c>
      <c t="s" s="10" r="X2">
        <v>24</v>
      </c>
      <c t="s" s="9" r="Y2">
        <v>25</v>
      </c>
      <c t="s" s="7" r="Z2">
        <v>26</v>
      </c>
      <c t="s" s="10" r="AA2">
        <v>27</v>
      </c>
      <c t="s" s="9" r="AB2">
        <v>28</v>
      </c>
      <c t="s" s="7" r="AC2">
        <v>29</v>
      </c>
      <c t="s" s="10" r="AD2">
        <v>30</v>
      </c>
      <c t="s" s="9" r="AE2">
        <v>31</v>
      </c>
      <c t="s" s="7" r="AF2">
        <v>32</v>
      </c>
      <c t="s" s="10" r="AG2">
        <v>33</v>
      </c>
      <c t="s" s="9" r="AH2">
        <v>34</v>
      </c>
      <c t="s" s="7" r="AI2">
        <v>35</v>
      </c>
      <c t="s" s="10" r="AJ2">
        <v>36</v>
      </c>
      <c t="s" s="9" r="AK2">
        <v>37</v>
      </c>
      <c t="s" s="7" r="AL2">
        <v>38</v>
      </c>
      <c t="s" s="10" r="AM2">
        <v>39</v>
      </c>
      <c t="s" s="9" r="AN2">
        <v>40</v>
      </c>
      <c t="s" s="7" r="AO2">
        <v>41</v>
      </c>
      <c t="s" s="11" r="AP2">
        <v>42</v>
      </c>
      <c t="s" s="9" r="AQ2">
        <v>43</v>
      </c>
      <c t="s" s="12" r="AR2">
        <v>44</v>
      </c>
      <c t="s" s="13" r="AS2">
        <v>45</v>
      </c>
      <c s="5" r="AT2">
        <v>11.0</v>
      </c>
      <c t="s" s="14" r="AU2">
        <v>46</v>
      </c>
      <c s="5" r="AV2">
        <v>12.0</v>
      </c>
    </row>
    <row customHeight="1" r="3" ht="12.75">
      <c s="15" r="A3">
        <v>1.0</v>
      </c>
      <c s="16" r="B3">
        <v>41964.77119209491</v>
      </c>
      <c t="s" s="17" r="C3">
        <v>47</v>
      </c>
      <c t="s" s="17" r="D3">
        <v>48</v>
      </c>
      <c s="17" r="E3">
        <v>239465.0</v>
      </c>
      <c s="18" r="F3">
        <v>1.0</v>
      </c>
      <c t="str" s="18" r="G3">
        <f ref="G3:G191" t="shared" si="1">INT(E3/100000)</f>
        <v>2</v>
      </c>
      <c t="str" s="18" r="H3">
        <f ref="H3:H191" t="shared" si="2">INT(($E3-100000*G3)/10000)</f>
        <v>3</v>
      </c>
      <c t="str" s="18" r="I3">
        <f ref="I3:I191" t="shared" si="3">INT(($E3-100000*G3-10000*H3)/1000)</f>
        <v>9</v>
      </c>
      <c t="str" s="18" r="J3">
        <f ref="J3:J191" t="shared" si="4">INT(($E3-100000*$G3-10000*$H3-1000*$I3)/100)</f>
        <v>4</v>
      </c>
      <c t="str" s="18" r="K3">
        <f ref="K3:K191" t="shared" si="5">INT(($E3-100000*$G3-10000*$H3-1000*$I3-100*$J3)/10)</f>
        <v>6</v>
      </c>
      <c t="str" s="18" r="L3">
        <f ref="L3:L191" t="shared" si="6">INT(($E3-100000*$G3-10000*$H3-1000*$I3-100*$J3-10*$K3))</f>
        <v>5</v>
      </c>
      <c s="19" r="M3">
        <v>2.0</v>
      </c>
      <c t="s" s="17" r="N3">
        <v>49</v>
      </c>
      <c t="str" s="20" r="O3">
        <f ref="O3:O191" t="shared" si="7">70+L3+10*LOG10(30+J3*10+K3)</f>
        <v>93.8</v>
      </c>
      <c t="str" s="19" r="P3">
        <f ref="P3:P82" t="shared" si="8">IF(N3="",0,IF(EXACT(RIGHT(N3,5),"dB(A)"),IF(ABS(VALUE(LEFT(N3,FIND(" ",N3,1)))-O3)&lt;=0.5,1,-1),-1))</f>
        <v>1</v>
      </c>
      <c t="s" s="17" r="Q3">
        <v>50</v>
      </c>
      <c t="str" s="20" r="R3">
        <f ref="R3:R191" t="shared" si="9">80+L3+10*LOG10(40+K3)+9.19-20*LOG10(30+K3)-11</f>
        <v>68.7</v>
      </c>
      <c t="str" s="19" r="S3">
        <f ref="S3:S82" t="shared" si="10">IF(Q3="",0,IF(EXACT(RIGHT(Q3,5),"dB(A)"),IF(ABS(VALUE(LEFT(Q3,FIND(" ",Q3,1)))-R3)&lt;=0.5,1,-1),-1))</f>
        <v>1</v>
      </c>
      <c t="s" s="17" r="T3">
        <v>51</v>
      </c>
      <c t="str" s="20" r="U3">
        <f ref="U3:U191" t="shared" si="11">80+L3+10*LOG10(40+K3)+9.19+10*LOG10((300+I3*10+J3)/(40+K3)/1000/(30+K3))-6</f>
        <v>68.6</v>
      </c>
      <c t="str" s="19" r="V3">
        <f ref="V3:V82" t="shared" si="12">IF(T3="",0,IF(EXACT(RIGHT(T3,5),"dB(A)"),IF(ABS(VALUE(LEFT(T3,FIND(" ",T3,1)))-U3)&lt;=0.5,1,-1),-1))</f>
        <v>1</v>
      </c>
      <c t="s" s="17" r="W3">
        <v>52</v>
      </c>
      <c t="str" s="20" r="X3">
        <f ref="X3:X191" t="shared" si="13">80+L3+10*LOG10((40+K3)/(60+L3))</f>
        <v>83.5</v>
      </c>
      <c t="str" s="19" r="Y3">
        <f ref="Y3:Y82" t="shared" si="14">IF(W3="",0,IF(EXACT(RIGHT(W3,5),"dB(A)"),IF(ABS(VALUE(LEFT(W3,FIND(" ",W3,1)))-X3)&lt;=0.5,1,-1),-1))</f>
        <v>1</v>
      </c>
      <c s="17" r="Z3"/>
      <c t="str" s="20" r="AA3">
        <f ref="AA3:AA191" t="shared" si="15">10*LOG10(10^((88+J3+10*LOG10((20+L3)*6))/10)+10^((93+K3+10*LOG10((10+K3)*20))/10)+10^((98+J3+10*LOG10(20+L3+10+K3))/10))-10*LOG10(8*3600)</f>
        <v>80.8</v>
      </c>
      <c t="str" s="19" r="AB3">
        <f ref="AB3:AB191" t="shared" si="16">IF(Z3="",0,IF(EXACT(RIGHT(Z3,5),"dB(A)"),IF(ABS(VALUE(LEFT(Z3,FIND(" ",Z3,1)))-AA3)&lt;=0.5,1,-1),-1))</f>
        <v>0</v>
      </c>
      <c t="s" s="17" r="AC3">
        <v>53</v>
      </c>
      <c t="str" s="20" r="AD3">
        <f ref="AD3:AD191" t="shared" si="17">10*LOG10(10^((75+L3/2)/10)+10^((90+K3+10*LOG10((20+J3)/3600))/10))</f>
        <v>79.2</v>
      </c>
      <c t="str" s="19" r="AE3">
        <f ref="AE3:AE182" t="shared" si="18">IF(AC3="",0,IF(EXACT(RIGHT(AC3,5),"dB(A)"),IF(ABS(VALUE(LEFT(AC3,FIND(" ",AC3,1)))-AD3)&lt;=0.5,1,-1),-1))</f>
        <v>1</v>
      </c>
      <c t="s" s="17" r="AF3">
        <v>54</v>
      </c>
      <c t="str" s="20" r="AG3">
        <f ref="AG3:AG191" t="shared" si="19">80+J3+10*LOG10((9+L3/3)/8)</f>
        <v>85.2</v>
      </c>
      <c t="str" s="19" r="AH3">
        <f ref="AH3:AH82" t="shared" si="20">IF(AF3="",0,IF(EXACT(RIGHT(AF3,5),"dB(A)"),IF(ABS(VALUE(LEFT(AF3,FIND(" ",AF3,1)))-AG3)&lt;=0.5,1,-1),-1))</f>
        <v>1</v>
      </c>
      <c t="s" s="17" r="AI3">
        <v>55</v>
      </c>
      <c t="str" s="20" r="AJ3">
        <f ref="AJ3:AJ191" t="shared" si="21">10*LOG10(((3+L3/10)*10^((80+L3/2)/10)+(1+K3/10)*10^((85+K3/4)/10)+(5+J3/3)*10^((78+I3/4)/10))/8)</f>
        <v>84.0</v>
      </c>
      <c t="str" s="19" r="AK3">
        <f ref="AK3:AK82" t="shared" si="22">IF(AI3="",0,IF(EXACT(RIGHT(AI3,5),"dB(A)"),IF(ABS(VALUE(LEFT(AI3,FIND(" ",AI3,1)))-AJ3)&lt;=0.5,1,-1),-1))</f>
        <v>1</v>
      </c>
      <c t="s" s="17" r="AL3">
        <v>56</v>
      </c>
      <c t="str" s="20" r="AM3">
        <f ref="AM3:AM191" t="shared" si="23">8*60*10^((83-(85+L3/4))/10)</f>
        <v>227.1</v>
      </c>
      <c t="str" s="19" r="AN3">
        <f ref="AN3:AN46" t="shared" si="24">IF(AL3="",0,IF(EXACT(RIGHT(AL3,3),"min"),IF(ABS(VALUE(LEFT(AL3,FIND(" ",AL3,1)))-AM3)&lt;=0.5,1,-1),-1))</f>
        <v>1</v>
      </c>
      <c s="17" r="AO3">
        <v>362.0</v>
      </c>
      <c t="str" s="21" r="AP3">
        <f ref="AP3:AP191" t="shared" si="25">INT(8*3600*10^((87-(100+K3))/10))</f>
        <v>362</v>
      </c>
      <c t="str" s="19" r="AQ3">
        <f ref="AQ3:AQ14" t="shared" si="26">IF(AO3="",0,IF(ABS(AO3-AP3)&lt;=0.5,1,-1))</f>
        <v>1</v>
      </c>
      <c t="str" s="22" r="AR3">
        <f ref="AR3:AR191" t="shared" si="27">M3+P3+S3+V3+Y3+AB3+AE3+AH3+AK3+AN3+AQ3</f>
        <v>11</v>
      </c>
      <c s="23" r="AS3"/>
      <c s="3" r="AT3"/>
      <c s="3" r="AU3"/>
      <c s="3" r="AV3"/>
    </row>
    <row customHeight="1" r="4" ht="12.75">
      <c s="15" r="A4">
        <v>2.0</v>
      </c>
      <c s="24" r="B4">
        <v>41964.76826186342</v>
      </c>
      <c t="s" s="25" r="C4">
        <v>57</v>
      </c>
      <c t="s" s="25" r="D4">
        <v>58</v>
      </c>
      <c s="25" r="E4">
        <v>254915.0</v>
      </c>
      <c s="26" r="F4">
        <v>1.0</v>
      </c>
      <c t="str" s="26" r="G4">
        <f t="shared" si="1"/>
        <v>2</v>
      </c>
      <c t="str" s="26" r="H4">
        <f t="shared" si="2"/>
        <v>5</v>
      </c>
      <c t="str" s="26" r="I4">
        <f t="shared" si="3"/>
        <v>4</v>
      </c>
      <c t="str" s="26" r="J4">
        <f t="shared" si="4"/>
        <v>9</v>
      </c>
      <c t="str" s="26" r="K4">
        <f t="shared" si="5"/>
        <v>1</v>
      </c>
      <c t="str" s="26" r="L4">
        <f t="shared" si="6"/>
        <v>5</v>
      </c>
      <c s="27" r="M4">
        <v>2.0</v>
      </c>
      <c t="s" s="25" r="N4">
        <v>59</v>
      </c>
      <c t="str" s="28" r="O4">
        <f t="shared" si="7"/>
        <v>95.8</v>
      </c>
      <c t="str" s="27" r="P4">
        <f t="shared" si="8"/>
        <v>1</v>
      </c>
      <c t="s" s="25" r="Q4">
        <v>60</v>
      </c>
      <c t="str" s="28" r="R4">
        <f t="shared" si="9"/>
        <v>69.5</v>
      </c>
      <c t="str" s="27" r="S4">
        <f t="shared" si="10"/>
        <v>1</v>
      </c>
      <c t="s" s="25" r="T4">
        <v>61</v>
      </c>
      <c t="str" s="28" r="U4">
        <f t="shared" si="11"/>
        <v>68.7</v>
      </c>
      <c t="str" s="27" r="V4">
        <f t="shared" si="12"/>
        <v>1</v>
      </c>
      <c t="s" s="25" r="W4">
        <v>62</v>
      </c>
      <c t="str" s="28" r="X4">
        <f t="shared" si="13"/>
        <v>83.0</v>
      </c>
      <c t="str" s="27" r="Y4">
        <f t="shared" si="14"/>
        <v>1</v>
      </c>
      <c s="25" r="Z4"/>
      <c t="str" s="28" r="AA4">
        <f t="shared" si="15"/>
        <v>80.3</v>
      </c>
      <c t="str" s="27" r="AB4">
        <f t="shared" si="16"/>
        <v>0</v>
      </c>
      <c t="s" s="25" r="AC4">
        <v>63</v>
      </c>
      <c t="str" s="28" r="AD4">
        <f t="shared" si="17"/>
        <v>78.2</v>
      </c>
      <c t="str" s="27" r="AE4">
        <f t="shared" si="18"/>
        <v>1</v>
      </c>
      <c t="s" s="25" r="AF4">
        <v>64</v>
      </c>
      <c t="str" s="28" r="AG4">
        <f t="shared" si="19"/>
        <v>90.2</v>
      </c>
      <c t="str" s="27" r="AH4">
        <f t="shared" si="20"/>
        <v>1</v>
      </c>
      <c t="s" s="25" r="AI4">
        <v>65</v>
      </c>
      <c t="str" s="28" r="AJ4">
        <f t="shared" si="21"/>
        <v>83.1</v>
      </c>
      <c t="str" s="27" r="AK4">
        <f t="shared" si="22"/>
        <v>1</v>
      </c>
      <c t="s" s="25" r="AL4">
        <v>66</v>
      </c>
      <c t="str" s="28" r="AM4">
        <f t="shared" si="23"/>
        <v>227.1</v>
      </c>
      <c t="str" s="27" r="AN4">
        <f t="shared" si="24"/>
        <v>1</v>
      </c>
      <c s="25" r="AO4">
        <v>1146.0</v>
      </c>
      <c t="str" s="29" r="AP4">
        <f t="shared" si="25"/>
        <v>1146</v>
      </c>
      <c t="str" s="27" r="AQ4">
        <f t="shared" si="26"/>
        <v>1</v>
      </c>
      <c t="str" s="30" r="AR4">
        <f t="shared" si="27"/>
        <v>11</v>
      </c>
      <c s="23" r="AS4"/>
      <c s="3" r="AT4"/>
      <c s="3" r="AU4"/>
      <c s="3" r="AV4"/>
    </row>
    <row customHeight="1" r="5" ht="12.75">
      <c s="15" r="A5">
        <v>3.0</v>
      </c>
      <c s="24" r="B5">
        <v>41964.771243888885</v>
      </c>
      <c t="s" s="25" r="C5">
        <v>67</v>
      </c>
      <c t="s" s="25" r="D5">
        <v>68</v>
      </c>
      <c s="25" r="E5">
        <v>242686.0</v>
      </c>
      <c s="26" r="F5">
        <v>1.0</v>
      </c>
      <c t="str" s="26" r="G5">
        <f t="shared" si="1"/>
        <v>2</v>
      </c>
      <c t="str" s="26" r="H5">
        <f t="shared" si="2"/>
        <v>4</v>
      </c>
      <c t="str" s="26" r="I5">
        <f t="shared" si="3"/>
        <v>2</v>
      </c>
      <c t="str" s="26" r="J5">
        <f t="shared" si="4"/>
        <v>6</v>
      </c>
      <c t="str" s="26" r="K5">
        <f t="shared" si="5"/>
        <v>8</v>
      </c>
      <c t="str" s="26" r="L5">
        <f t="shared" si="6"/>
        <v>6</v>
      </c>
      <c s="27" r="M5">
        <v>2.0</v>
      </c>
      <c t="s" s="25" r="N5">
        <v>69</v>
      </c>
      <c t="str" s="28" r="O5">
        <f t="shared" si="7"/>
        <v>95.9</v>
      </c>
      <c t="str" s="27" r="P5">
        <f t="shared" si="8"/>
        <v>1</v>
      </c>
      <c t="s" s="25" r="Q5">
        <v>70</v>
      </c>
      <c t="str" s="28" r="R5">
        <f t="shared" si="9"/>
        <v>69.4</v>
      </c>
      <c t="str" s="27" r="S5">
        <f t="shared" si="10"/>
        <v>1</v>
      </c>
      <c t="s" s="25" r="T5">
        <v>71</v>
      </c>
      <c t="str" s="28" r="U5">
        <f t="shared" si="11"/>
        <v>68.5</v>
      </c>
      <c t="str" s="27" r="V5">
        <f t="shared" si="12"/>
        <v>1</v>
      </c>
      <c t="s" s="25" r="W5">
        <v>72</v>
      </c>
      <c t="str" s="28" r="X5">
        <f t="shared" si="13"/>
        <v>84.6</v>
      </c>
      <c t="str" s="27" r="Y5">
        <f t="shared" si="14"/>
        <v>1</v>
      </c>
      <c s="25" r="Z5"/>
      <c t="str" s="28" r="AA5">
        <f t="shared" si="15"/>
        <v>83.2</v>
      </c>
      <c t="str" s="27" r="AB5">
        <f t="shared" si="16"/>
        <v>0</v>
      </c>
      <c t="s" s="25" r="AC5">
        <v>73</v>
      </c>
      <c t="str" s="28" r="AD5">
        <f t="shared" si="17"/>
        <v>80.4</v>
      </c>
      <c t="str" s="27" r="AE5">
        <f t="shared" si="18"/>
        <v>1</v>
      </c>
      <c t="s" s="25" r="AF5">
        <v>74</v>
      </c>
      <c t="str" s="28" r="AG5">
        <f t="shared" si="19"/>
        <v>87.4</v>
      </c>
      <c t="str" s="27" r="AH5">
        <f t="shared" si="20"/>
        <v>1</v>
      </c>
      <c t="s" s="25" r="AI5">
        <v>75</v>
      </c>
      <c t="str" s="28" r="AJ5">
        <f t="shared" si="21"/>
        <v>84.2</v>
      </c>
      <c t="str" s="27" r="AK5">
        <f t="shared" si="22"/>
        <v>1</v>
      </c>
      <c t="s" s="25" r="AL5">
        <v>76</v>
      </c>
      <c t="str" s="28" r="AM5">
        <f t="shared" si="23"/>
        <v>214.4</v>
      </c>
      <c t="str" s="27" r="AN5">
        <f t="shared" si="24"/>
        <v>1</v>
      </c>
      <c s="25" r="AO5">
        <v>228.0</v>
      </c>
      <c t="str" s="29" r="AP5">
        <f t="shared" si="25"/>
        <v>228</v>
      </c>
      <c t="str" s="27" r="AQ5">
        <f t="shared" si="26"/>
        <v>1</v>
      </c>
      <c t="str" s="30" r="AR5">
        <f t="shared" si="27"/>
        <v>11</v>
      </c>
      <c s="23" r="AS5"/>
      <c s="3" r="AT5"/>
      <c s="3" r="AU5"/>
      <c s="3" r="AV5"/>
    </row>
    <row customHeight="1" r="6" ht="12.75">
      <c s="15" r="A6">
        <v>4.0</v>
      </c>
      <c s="24" r="B6">
        <v>41964.77183726851</v>
      </c>
      <c t="s" s="25" r="C6">
        <v>77</v>
      </c>
      <c t="s" s="25" r="D6">
        <v>78</v>
      </c>
      <c s="25" r="E6">
        <v>233102.0</v>
      </c>
      <c s="26" r="F6">
        <v>1.0</v>
      </c>
      <c t="str" s="26" r="G6">
        <f t="shared" si="1"/>
        <v>2</v>
      </c>
      <c t="str" s="26" r="H6">
        <f t="shared" si="2"/>
        <v>3</v>
      </c>
      <c t="str" s="26" r="I6">
        <f t="shared" si="3"/>
        <v>3</v>
      </c>
      <c t="str" s="26" r="J6">
        <f t="shared" si="4"/>
        <v>1</v>
      </c>
      <c t="str" s="26" r="K6">
        <f t="shared" si="5"/>
        <v>0</v>
      </c>
      <c t="str" s="26" r="L6">
        <f t="shared" si="6"/>
        <v>2</v>
      </c>
      <c s="27" r="M6">
        <v>2.0</v>
      </c>
      <c t="s" s="25" r="N6">
        <v>79</v>
      </c>
      <c t="str" s="28" r="O6">
        <f t="shared" si="7"/>
        <v>88.0</v>
      </c>
      <c t="str" s="27" r="P6">
        <f t="shared" si="8"/>
        <v>1</v>
      </c>
      <c t="s" s="25" r="Q6">
        <v>80</v>
      </c>
      <c t="str" s="28" r="R6">
        <f t="shared" si="9"/>
        <v>66.7</v>
      </c>
      <c t="str" s="27" r="S6">
        <f t="shared" si="10"/>
        <v>1</v>
      </c>
      <c t="s" s="25" r="T6">
        <v>81</v>
      </c>
      <c t="str" s="28" r="U6">
        <f t="shared" si="11"/>
        <v>65.6</v>
      </c>
      <c t="str" s="27" r="V6">
        <f t="shared" si="12"/>
        <v>1</v>
      </c>
      <c t="s" s="25" r="W6">
        <v>82</v>
      </c>
      <c t="str" s="28" r="X6">
        <f t="shared" si="13"/>
        <v>80.1</v>
      </c>
      <c t="str" s="27" r="Y6">
        <f t="shared" si="14"/>
        <v>1</v>
      </c>
      <c s="25" r="Z6"/>
      <c t="str" s="28" r="AA6">
        <f t="shared" si="15"/>
        <v>74.2</v>
      </c>
      <c t="str" s="27" r="AB6">
        <f t="shared" si="16"/>
        <v>0</v>
      </c>
      <c t="s" s="25" r="AC6">
        <v>83</v>
      </c>
      <c t="str" s="28" r="AD6">
        <f t="shared" si="17"/>
        <v>76.6</v>
      </c>
      <c t="str" s="27" r="AE6">
        <f t="shared" si="18"/>
        <v>1</v>
      </c>
      <c t="s" s="25" r="AF6">
        <v>84</v>
      </c>
      <c t="str" s="28" r="AG6">
        <f t="shared" si="19"/>
        <v>81.8</v>
      </c>
      <c t="str" s="27" r="AH6">
        <f t="shared" si="20"/>
        <v>1</v>
      </c>
      <c t="s" s="25" r="AI6">
        <v>85</v>
      </c>
      <c t="str" s="28" r="AJ6">
        <f t="shared" si="21"/>
        <v>81.5</v>
      </c>
      <c t="str" s="27" r="AK6">
        <f t="shared" si="22"/>
        <v>1</v>
      </c>
      <c t="s" s="25" r="AL6">
        <v>86</v>
      </c>
      <c t="str" s="28" r="AM6">
        <f t="shared" si="23"/>
        <v>269.9</v>
      </c>
      <c t="str" s="27" r="AN6">
        <f t="shared" si="24"/>
        <v>1</v>
      </c>
      <c s="31" r="AO6">
        <v>1443.42</v>
      </c>
      <c t="str" s="29" r="AP6">
        <f t="shared" si="25"/>
        <v>1443</v>
      </c>
      <c t="str" s="27" r="AQ6">
        <f t="shared" si="26"/>
        <v>1</v>
      </c>
      <c t="str" s="30" r="AR6">
        <f t="shared" si="27"/>
        <v>11</v>
      </c>
      <c s="23" r="AS6"/>
      <c s="3" r="AT6"/>
      <c s="3" r="AU6"/>
      <c s="3" r="AV6"/>
    </row>
    <row customHeight="1" r="7" ht="12.75">
      <c s="15" r="A7">
        <v>5.0</v>
      </c>
      <c s="24" r="B7">
        <v>41964.77210777778</v>
      </c>
      <c t="s" s="25" r="C7">
        <v>87</v>
      </c>
      <c t="s" s="25" r="D7">
        <v>88</v>
      </c>
      <c s="25" r="E7">
        <v>242673.0</v>
      </c>
      <c s="26" r="F7">
        <v>1.0</v>
      </c>
      <c t="str" s="26" r="G7">
        <f t="shared" si="1"/>
        <v>2</v>
      </c>
      <c t="str" s="26" r="H7">
        <f t="shared" si="2"/>
        <v>4</v>
      </c>
      <c t="str" s="26" r="I7">
        <f t="shared" si="3"/>
        <v>2</v>
      </c>
      <c t="str" s="26" r="J7">
        <f t="shared" si="4"/>
        <v>6</v>
      </c>
      <c t="str" s="26" r="K7">
        <f t="shared" si="5"/>
        <v>7</v>
      </c>
      <c t="str" s="26" r="L7">
        <f t="shared" si="6"/>
        <v>3</v>
      </c>
      <c s="27" r="M7">
        <v>2.0</v>
      </c>
      <c t="s" s="25" r="N7">
        <v>89</v>
      </c>
      <c t="str" s="28" r="O7">
        <f t="shared" si="7"/>
        <v>92.9</v>
      </c>
      <c t="str" s="27" r="P7">
        <f t="shared" si="8"/>
        <v>1</v>
      </c>
      <c t="s" s="25" r="Q7">
        <v>90</v>
      </c>
      <c t="str" s="28" r="R7">
        <f t="shared" si="9"/>
        <v>66.5</v>
      </c>
      <c t="str" s="27" r="S7">
        <f t="shared" si="10"/>
        <v>1</v>
      </c>
      <c t="s" s="25" r="T7">
        <v>91</v>
      </c>
      <c t="str" s="28" r="U7">
        <f t="shared" si="11"/>
        <v>65.6</v>
      </c>
      <c t="str" s="27" r="V7">
        <f t="shared" si="12"/>
        <v>1</v>
      </c>
      <c t="s" s="25" r="W7">
        <v>92</v>
      </c>
      <c t="str" s="28" r="X7">
        <f t="shared" si="13"/>
        <v>81.7</v>
      </c>
      <c t="str" s="27" r="Y7">
        <f t="shared" si="14"/>
        <v>1</v>
      </c>
      <c s="25" r="Z7"/>
      <c t="str" s="28" r="AA7">
        <f t="shared" si="15"/>
        <v>82.2</v>
      </c>
      <c t="str" s="27" r="AB7">
        <f t="shared" si="16"/>
        <v>0</v>
      </c>
      <c t="s" s="25" r="AC7">
        <v>93</v>
      </c>
      <c t="str" s="28" r="AD7">
        <f t="shared" si="17"/>
        <v>79.1</v>
      </c>
      <c t="str" s="27" r="AE7">
        <f t="shared" si="18"/>
        <v>1</v>
      </c>
      <c t="s" s="25" r="AF7">
        <v>94</v>
      </c>
      <c t="str" s="28" r="AG7">
        <f t="shared" si="19"/>
        <v>87.0</v>
      </c>
      <c t="str" s="27" r="AH7">
        <f t="shared" si="20"/>
        <v>1</v>
      </c>
      <c t="s" s="25" r="AI7">
        <v>95</v>
      </c>
      <c t="str" s="28" r="AJ7">
        <f t="shared" si="21"/>
        <v>83.4</v>
      </c>
      <c t="str" s="27" r="AK7">
        <f t="shared" si="22"/>
        <v>1</v>
      </c>
      <c t="s" s="25" r="AL7">
        <v>96</v>
      </c>
      <c t="str" s="28" r="AM7">
        <f t="shared" si="23"/>
        <v>254.8</v>
      </c>
      <c t="str" s="27" r="AN7">
        <f t="shared" si="24"/>
        <v>1</v>
      </c>
      <c s="25" r="AO7">
        <v>288.0</v>
      </c>
      <c t="str" s="29" r="AP7">
        <f t="shared" si="25"/>
        <v>288</v>
      </c>
      <c t="str" s="27" r="AQ7">
        <f t="shared" si="26"/>
        <v>1</v>
      </c>
      <c t="str" s="30" r="AR7">
        <f t="shared" si="27"/>
        <v>11</v>
      </c>
      <c s="23" r="AS7"/>
      <c s="3" r="AT7"/>
      <c s="3" r="AU7"/>
      <c s="3" r="AV7"/>
    </row>
    <row customHeight="1" r="8" ht="12.75">
      <c s="15" r="A8">
        <v>6.0</v>
      </c>
      <c s="24" r="B8">
        <v>41964.772193020835</v>
      </c>
      <c t="s" s="25" r="C8">
        <v>97</v>
      </c>
      <c t="s" s="25" r="D8">
        <v>98</v>
      </c>
      <c s="25" r="E8">
        <v>239453.0</v>
      </c>
      <c s="26" r="F8">
        <v>1.0</v>
      </c>
      <c t="str" s="26" r="G8">
        <f t="shared" si="1"/>
        <v>2</v>
      </c>
      <c t="str" s="26" r="H8">
        <f t="shared" si="2"/>
        <v>3</v>
      </c>
      <c t="str" s="26" r="I8">
        <f t="shared" si="3"/>
        <v>9</v>
      </c>
      <c t="str" s="26" r="J8">
        <f t="shared" si="4"/>
        <v>4</v>
      </c>
      <c t="str" s="26" r="K8">
        <f t="shared" si="5"/>
        <v>5</v>
      </c>
      <c t="str" s="26" r="L8">
        <f t="shared" si="6"/>
        <v>3</v>
      </c>
      <c s="27" r="M8">
        <v>2.0</v>
      </c>
      <c t="s" s="25" r="N8">
        <v>99</v>
      </c>
      <c t="str" s="28" r="O8">
        <f t="shared" si="7"/>
        <v>91.8</v>
      </c>
      <c t="str" s="27" r="P8">
        <f t="shared" si="8"/>
        <v>1</v>
      </c>
      <c t="s" s="25" r="Q8">
        <v>100</v>
      </c>
      <c t="str" s="28" r="R8">
        <f t="shared" si="9"/>
        <v>66.8</v>
      </c>
      <c t="str" s="27" r="S8">
        <f t="shared" si="10"/>
        <v>1</v>
      </c>
      <c t="s" s="25" r="T8">
        <v>101</v>
      </c>
      <c t="str" s="28" r="U8">
        <f t="shared" si="11"/>
        <v>66.7</v>
      </c>
      <c t="str" s="27" r="V8">
        <f t="shared" si="12"/>
        <v>1</v>
      </c>
      <c t="s" s="25" r="W8">
        <v>102</v>
      </c>
      <c t="str" s="28" r="X8">
        <f t="shared" si="13"/>
        <v>81.5</v>
      </c>
      <c t="str" s="27" r="Y8">
        <f t="shared" si="14"/>
        <v>1</v>
      </c>
      <c s="25" r="Z8"/>
      <c t="str" s="28" r="AA8">
        <f t="shared" si="15"/>
        <v>79.7</v>
      </c>
      <c t="str" s="27" r="AB8">
        <f t="shared" si="16"/>
        <v>0</v>
      </c>
      <c t="s" s="25" r="AC8">
        <v>103</v>
      </c>
      <c t="str" s="28" r="AD8">
        <f t="shared" si="17"/>
        <v>78.2</v>
      </c>
      <c t="str" s="27" r="AE8">
        <f t="shared" si="18"/>
        <v>1</v>
      </c>
      <c t="s" s="25" r="AF8">
        <v>104</v>
      </c>
      <c t="str" s="28" r="AG8">
        <f t="shared" si="19"/>
        <v>85.0</v>
      </c>
      <c t="str" s="27" r="AH8">
        <f t="shared" si="20"/>
        <v>1</v>
      </c>
      <c t="s" s="25" r="AI8">
        <v>105</v>
      </c>
      <c t="str" s="28" r="AJ8">
        <f t="shared" si="21"/>
        <v>83.4</v>
      </c>
      <c t="str" s="27" r="AK8">
        <f t="shared" si="22"/>
        <v>1</v>
      </c>
      <c t="s" s="25" r="AL8">
        <v>106</v>
      </c>
      <c t="str" s="28" r="AM8">
        <f t="shared" si="23"/>
        <v>254.8</v>
      </c>
      <c t="str" s="27" r="AN8">
        <f t="shared" si="24"/>
        <v>1</v>
      </c>
      <c s="25" r="AO8">
        <v>456.0</v>
      </c>
      <c t="str" s="29" r="AP8">
        <f t="shared" si="25"/>
        <v>456</v>
      </c>
      <c t="str" s="27" r="AQ8">
        <f t="shared" si="26"/>
        <v>1</v>
      </c>
      <c t="str" s="30" r="AR8">
        <f t="shared" si="27"/>
        <v>11</v>
      </c>
      <c s="23" r="AS8"/>
      <c s="3" r="AT8"/>
      <c s="3" r="AU8"/>
      <c s="3" r="AV8"/>
    </row>
    <row customHeight="1" r="9" ht="12.75">
      <c s="15" r="A9">
        <v>7.0</v>
      </c>
      <c s="24" r="B9">
        <v>41964.77367340277</v>
      </c>
      <c t="s" s="25" r="C9">
        <v>107</v>
      </c>
      <c t="s" s="25" r="D9">
        <v>108</v>
      </c>
      <c s="25" r="E9">
        <v>241067.0</v>
      </c>
      <c s="26" r="F9">
        <v>1.0</v>
      </c>
      <c t="str" s="26" r="G9">
        <f t="shared" si="1"/>
        <v>2</v>
      </c>
      <c t="str" s="26" r="H9">
        <f t="shared" si="2"/>
        <v>4</v>
      </c>
      <c t="str" s="26" r="I9">
        <f t="shared" si="3"/>
        <v>1</v>
      </c>
      <c t="str" s="26" r="J9">
        <f t="shared" si="4"/>
        <v>0</v>
      </c>
      <c t="str" s="26" r="K9">
        <f t="shared" si="5"/>
        <v>6</v>
      </c>
      <c t="str" s="26" r="L9">
        <f t="shared" si="6"/>
        <v>7</v>
      </c>
      <c s="27" r="M9">
        <v>2.0</v>
      </c>
      <c t="s" s="25" r="N9">
        <v>109</v>
      </c>
      <c t="str" s="28" r="O9">
        <f t="shared" si="7"/>
        <v>92.6</v>
      </c>
      <c t="str" s="27" r="P9">
        <f t="shared" si="8"/>
        <v>1</v>
      </c>
      <c t="s" s="25" r="Q9">
        <v>110</v>
      </c>
      <c t="str" s="28" r="R9">
        <f t="shared" si="9"/>
        <v>70.7</v>
      </c>
      <c t="str" s="27" r="S9">
        <f t="shared" si="10"/>
        <v>1</v>
      </c>
      <c t="s" s="25" r="T9">
        <v>111</v>
      </c>
      <c t="str" s="28" r="U9">
        <f t="shared" si="11"/>
        <v>69.5</v>
      </c>
      <c t="str" s="27" r="V9">
        <f t="shared" si="12"/>
        <v>1</v>
      </c>
      <c t="s" s="25" r="W9">
        <v>112</v>
      </c>
      <c t="str" s="28" r="X9">
        <f t="shared" si="13"/>
        <v>85.4</v>
      </c>
      <c t="str" s="27" r="Y9">
        <f t="shared" si="14"/>
        <v>1</v>
      </c>
      <c s="25" r="Z9"/>
      <c t="str" s="28" r="AA9">
        <f t="shared" si="15"/>
        <v>80.1</v>
      </c>
      <c t="str" s="27" r="AB9">
        <f t="shared" si="16"/>
        <v>0</v>
      </c>
      <c t="s" s="25" r="AC9">
        <v>113</v>
      </c>
      <c t="str" s="28" r="AD9">
        <f t="shared" si="17"/>
        <v>79.7</v>
      </c>
      <c t="str" s="27" r="AE9">
        <f t="shared" si="18"/>
        <v>1</v>
      </c>
      <c t="s" s="25" r="AF9">
        <v>114</v>
      </c>
      <c t="str" s="28" r="AG9">
        <f t="shared" si="19"/>
        <v>81.5</v>
      </c>
      <c t="str" s="27" r="AH9">
        <f t="shared" si="20"/>
        <v>1</v>
      </c>
      <c t="s" s="25" r="AI9">
        <v>115</v>
      </c>
      <c t="str" s="28" r="AJ9">
        <f t="shared" si="21"/>
        <v>83.7</v>
      </c>
      <c t="str" s="27" r="AK9">
        <f t="shared" si="22"/>
        <v>1</v>
      </c>
      <c t="s" s="25" r="AL9">
        <v>116</v>
      </c>
      <c t="str" s="28" r="AM9">
        <f t="shared" si="23"/>
        <v>202.4</v>
      </c>
      <c t="str" s="27" r="AN9">
        <f t="shared" si="24"/>
        <v>1</v>
      </c>
      <c s="25" r="AO9">
        <v>362.0</v>
      </c>
      <c t="str" s="29" r="AP9">
        <f t="shared" si="25"/>
        <v>362</v>
      </c>
      <c t="str" s="27" r="AQ9">
        <f t="shared" si="26"/>
        <v>1</v>
      </c>
      <c t="str" s="30" r="AR9">
        <f t="shared" si="27"/>
        <v>11</v>
      </c>
      <c s="23" r="AS9"/>
      <c s="3" r="AT9"/>
      <c s="3" r="AU9"/>
      <c s="3" r="AV9"/>
    </row>
    <row customHeight="1" r="10" ht="12.75">
      <c s="15" r="A10">
        <v>8.0</v>
      </c>
      <c s="24" r="B10">
        <v>41964.77416056713</v>
      </c>
      <c t="s" s="25" r="C10">
        <v>117</v>
      </c>
      <c t="s" s="25" r="D10">
        <v>118</v>
      </c>
      <c s="25" r="E10">
        <v>239767.0</v>
      </c>
      <c s="26" r="F10">
        <v>1.0</v>
      </c>
      <c t="str" s="26" r="G10">
        <f t="shared" si="1"/>
        <v>2</v>
      </c>
      <c t="str" s="26" r="H10">
        <f t="shared" si="2"/>
        <v>3</v>
      </c>
      <c t="str" s="26" r="I10">
        <f t="shared" si="3"/>
        <v>9</v>
      </c>
      <c t="str" s="26" r="J10">
        <f t="shared" si="4"/>
        <v>7</v>
      </c>
      <c t="str" s="26" r="K10">
        <f t="shared" si="5"/>
        <v>6</v>
      </c>
      <c t="str" s="26" r="L10">
        <f t="shared" si="6"/>
        <v>7</v>
      </c>
      <c s="27" r="M10">
        <v>2.0</v>
      </c>
      <c t="s" s="25" r="N10">
        <v>119</v>
      </c>
      <c t="str" s="28" r="O10">
        <f t="shared" si="7"/>
        <v>97.3</v>
      </c>
      <c t="str" s="27" r="P10">
        <f t="shared" si="8"/>
        <v>1</v>
      </c>
      <c t="s" s="25" r="Q10">
        <v>120</v>
      </c>
      <c t="str" s="28" r="R10">
        <f t="shared" si="9"/>
        <v>70.7</v>
      </c>
      <c t="str" s="27" r="S10">
        <f t="shared" si="10"/>
        <v>1</v>
      </c>
      <c t="s" s="25" r="T10">
        <v>121</v>
      </c>
      <c t="str" s="28" r="U10">
        <f t="shared" si="11"/>
        <v>70.6</v>
      </c>
      <c t="str" s="27" r="V10">
        <f t="shared" si="12"/>
        <v>1</v>
      </c>
      <c t="s" s="25" r="W10">
        <v>122</v>
      </c>
      <c t="str" s="28" r="X10">
        <f t="shared" si="13"/>
        <v>85.4</v>
      </c>
      <c t="str" s="27" r="Y10">
        <f t="shared" si="14"/>
        <v>1</v>
      </c>
      <c s="25" r="Z10"/>
      <c t="str" s="28" r="AA10">
        <f t="shared" si="15"/>
        <v>81.9</v>
      </c>
      <c t="str" s="27" r="AB10">
        <f t="shared" si="16"/>
        <v>0</v>
      </c>
      <c t="s" s="25" r="AC10">
        <v>123</v>
      </c>
      <c t="str" s="28" r="AD10">
        <f t="shared" si="17"/>
        <v>80.0</v>
      </c>
      <c t="str" s="27" r="AE10">
        <f t="shared" si="18"/>
        <v>1</v>
      </c>
      <c t="s" s="25" r="AF10">
        <v>124</v>
      </c>
      <c t="str" s="28" r="AG10">
        <f t="shared" si="19"/>
        <v>88.5</v>
      </c>
      <c t="str" s="27" r="AH10">
        <f t="shared" si="20"/>
        <v>1</v>
      </c>
      <c t="s" s="25" r="AI10">
        <v>125</v>
      </c>
      <c t="str" s="28" r="AJ10">
        <f t="shared" si="21"/>
        <v>84.6</v>
      </c>
      <c t="str" s="27" r="AK10">
        <f t="shared" si="22"/>
        <v>1</v>
      </c>
      <c t="s" s="25" r="AL10">
        <v>126</v>
      </c>
      <c t="str" s="28" r="AM10">
        <f t="shared" si="23"/>
        <v>202.4</v>
      </c>
      <c t="str" s="27" r="AN10">
        <f t="shared" si="24"/>
        <v>1</v>
      </c>
      <c s="25" r="AO10">
        <v>362.0</v>
      </c>
      <c t="str" s="29" r="AP10">
        <f t="shared" si="25"/>
        <v>362</v>
      </c>
      <c t="str" s="27" r="AQ10">
        <f t="shared" si="26"/>
        <v>1</v>
      </c>
      <c t="str" s="30" r="AR10">
        <f t="shared" si="27"/>
        <v>11</v>
      </c>
      <c s="23" r="AS10"/>
      <c s="3" r="AT10"/>
      <c s="3" r="AU10"/>
      <c s="3" r="AV10"/>
    </row>
    <row customHeight="1" r="11" ht="12.75">
      <c s="15" r="A11">
        <v>9.0</v>
      </c>
      <c s="24" r="B11">
        <v>41964.774338495365</v>
      </c>
      <c t="s" s="25" r="C11">
        <v>127</v>
      </c>
      <c t="s" s="25" r="D11">
        <v>128</v>
      </c>
      <c s="25" r="E11">
        <v>242327.0</v>
      </c>
      <c s="26" r="F11">
        <v>1.0</v>
      </c>
      <c t="str" s="26" r="G11">
        <f t="shared" si="1"/>
        <v>2</v>
      </c>
      <c t="str" s="26" r="H11">
        <f t="shared" si="2"/>
        <v>4</v>
      </c>
      <c t="str" s="26" r="I11">
        <f t="shared" si="3"/>
        <v>2</v>
      </c>
      <c t="str" s="26" r="J11">
        <f t="shared" si="4"/>
        <v>3</v>
      </c>
      <c t="str" s="26" r="K11">
        <f t="shared" si="5"/>
        <v>2</v>
      </c>
      <c t="str" s="26" r="L11">
        <f t="shared" si="6"/>
        <v>7</v>
      </c>
      <c s="27" r="M11">
        <v>2.0</v>
      </c>
      <c t="s" s="25" r="N11">
        <v>129</v>
      </c>
      <c t="str" s="28" r="O11">
        <f t="shared" si="7"/>
        <v>94.9</v>
      </c>
      <c t="str" s="27" r="P11">
        <f t="shared" si="8"/>
        <v>1</v>
      </c>
      <c t="s" s="25" r="Q11">
        <v>130</v>
      </c>
      <c t="str" s="28" r="R11">
        <f t="shared" si="9"/>
        <v>71.3</v>
      </c>
      <c t="str" s="27" r="S11">
        <f t="shared" si="10"/>
        <v>1</v>
      </c>
      <c t="s" s="25" r="T11">
        <v>131</v>
      </c>
      <c t="str" s="28" r="U11">
        <f t="shared" si="11"/>
        <v>70.2</v>
      </c>
      <c t="str" s="27" r="V11">
        <f t="shared" si="12"/>
        <v>1</v>
      </c>
      <c t="s" s="25" r="W11">
        <v>132</v>
      </c>
      <c t="str" s="28" r="X11">
        <f t="shared" si="13"/>
        <v>85.0</v>
      </c>
      <c t="str" s="27" r="Y11">
        <f t="shared" si="14"/>
        <v>1</v>
      </c>
      <c s="25" r="Z11"/>
      <c t="str" s="28" r="AA11">
        <f t="shared" si="15"/>
        <v>77.0</v>
      </c>
      <c t="str" s="27" r="AB11">
        <f t="shared" si="16"/>
        <v>0</v>
      </c>
      <c t="s" s="25" r="AC11">
        <v>133</v>
      </c>
      <c t="str" s="28" r="AD11">
        <f t="shared" si="17"/>
        <v>79.1</v>
      </c>
      <c t="str" s="27" r="AE11">
        <f t="shared" si="18"/>
        <v>1</v>
      </c>
      <c t="s" s="25" r="AF11">
        <v>134</v>
      </c>
      <c t="str" s="28" r="AG11">
        <f t="shared" si="19"/>
        <v>84.5</v>
      </c>
      <c t="str" s="27" r="AH11">
        <f t="shared" si="20"/>
        <v>1</v>
      </c>
      <c t="s" s="25" r="AI11">
        <v>135</v>
      </c>
      <c t="str" s="28" r="AJ11">
        <f t="shared" si="21"/>
        <v>83.2</v>
      </c>
      <c t="str" s="27" r="AK11">
        <f t="shared" si="22"/>
        <v>1</v>
      </c>
      <c t="s" s="25" r="AL11">
        <v>136</v>
      </c>
      <c t="str" s="28" r="AM11">
        <f t="shared" si="23"/>
        <v>202.4</v>
      </c>
      <c t="str" s="27" r="AN11">
        <f t="shared" si="24"/>
        <v>1</v>
      </c>
      <c s="25" r="AO11">
        <v>910.0</v>
      </c>
      <c t="str" s="29" r="AP11">
        <f t="shared" si="25"/>
        <v>910</v>
      </c>
      <c t="str" s="27" r="AQ11">
        <f t="shared" si="26"/>
        <v>1</v>
      </c>
      <c t="str" s="30" r="AR11">
        <f t="shared" si="27"/>
        <v>11</v>
      </c>
      <c s="23" r="AS11"/>
      <c s="3" r="AT11"/>
      <c s="3" r="AU11"/>
      <c s="3" r="AV11"/>
    </row>
    <row customHeight="1" r="12" ht="12.75">
      <c s="15" r="A12">
        <v>10.0</v>
      </c>
      <c s="24" r="B12">
        <v>41964.77472601852</v>
      </c>
      <c t="s" s="25" r="C12">
        <v>137</v>
      </c>
      <c t="s" s="25" r="D12">
        <v>138</v>
      </c>
      <c s="25" r="E12">
        <v>239523.0</v>
      </c>
      <c s="26" r="F12">
        <v>1.0</v>
      </c>
      <c t="str" s="26" r="G12">
        <f t="shared" si="1"/>
        <v>2</v>
      </c>
      <c t="str" s="26" r="H12">
        <f t="shared" si="2"/>
        <v>3</v>
      </c>
      <c t="str" s="26" r="I12">
        <f t="shared" si="3"/>
        <v>9</v>
      </c>
      <c t="str" s="26" r="J12">
        <f t="shared" si="4"/>
        <v>5</v>
      </c>
      <c t="str" s="26" r="K12">
        <f t="shared" si="5"/>
        <v>2</v>
      </c>
      <c t="str" s="26" r="L12">
        <f t="shared" si="6"/>
        <v>3</v>
      </c>
      <c s="27" r="M12">
        <v>2.0</v>
      </c>
      <c t="s" s="25" r="N12">
        <v>139</v>
      </c>
      <c t="str" s="28" r="O12">
        <f t="shared" si="7"/>
        <v>92.1</v>
      </c>
      <c t="str" s="27" r="P12">
        <f t="shared" si="8"/>
        <v>1</v>
      </c>
      <c t="s" s="25" r="Q12">
        <v>140</v>
      </c>
      <c t="str" s="28" r="R12">
        <f t="shared" si="9"/>
        <v>67.3</v>
      </c>
      <c t="str" s="27" r="S12">
        <f t="shared" si="10"/>
        <v>1</v>
      </c>
      <c t="s" s="25" r="T12">
        <v>141</v>
      </c>
      <c t="str" s="28" r="U12">
        <f t="shared" si="11"/>
        <v>67.1</v>
      </c>
      <c t="str" s="27" r="V12">
        <f t="shared" si="12"/>
        <v>1</v>
      </c>
      <c t="s" s="25" r="W12">
        <v>142</v>
      </c>
      <c t="str" s="28" r="X12">
        <f t="shared" si="13"/>
        <v>81.2</v>
      </c>
      <c t="str" s="27" r="Y12">
        <f t="shared" si="14"/>
        <v>1</v>
      </c>
      <c s="25" r="Z12"/>
      <c t="str" s="28" r="AA12">
        <f t="shared" si="15"/>
        <v>77.8</v>
      </c>
      <c t="str" s="27" r="AB12">
        <f t="shared" si="16"/>
        <v>0</v>
      </c>
      <c t="s" s="25" r="AC12">
        <v>143</v>
      </c>
      <c t="str" s="28" r="AD12">
        <f t="shared" si="17"/>
        <v>77.5</v>
      </c>
      <c t="str" s="27" r="AE12">
        <f t="shared" si="18"/>
        <v>1</v>
      </c>
      <c t="s" s="25" r="AF12">
        <v>144</v>
      </c>
      <c t="str" s="28" r="AG12">
        <f t="shared" si="19"/>
        <v>86.0</v>
      </c>
      <c t="str" s="27" r="AH12">
        <f t="shared" si="20"/>
        <v>1</v>
      </c>
      <c t="s" s="25" r="AI12">
        <v>145</v>
      </c>
      <c t="str" s="28" r="AJ12">
        <f t="shared" si="21"/>
        <v>83.0</v>
      </c>
      <c t="str" s="27" r="AK12">
        <f t="shared" si="22"/>
        <v>1</v>
      </c>
      <c t="s" s="25" r="AL12">
        <v>146</v>
      </c>
      <c t="str" s="28" r="AM12">
        <f t="shared" si="23"/>
        <v>254.8</v>
      </c>
      <c t="str" s="27" r="AN12">
        <f t="shared" si="24"/>
        <v>1</v>
      </c>
      <c s="25" r="AO12">
        <v>910.0</v>
      </c>
      <c t="str" s="29" r="AP12">
        <f t="shared" si="25"/>
        <v>910</v>
      </c>
      <c t="str" s="27" r="AQ12">
        <f t="shared" si="26"/>
        <v>1</v>
      </c>
      <c t="str" s="30" r="AR12">
        <f t="shared" si="27"/>
        <v>11</v>
      </c>
      <c s="23" r="AS12"/>
      <c s="3" r="AT12"/>
      <c s="3" r="AU12"/>
      <c s="3" r="AV12"/>
    </row>
    <row customHeight="1" r="13" ht="12.75">
      <c s="15" r="A13">
        <v>11.0</v>
      </c>
      <c s="24" r="B13">
        <v>41964.77499032407</v>
      </c>
      <c t="s" s="25" r="C13">
        <v>147</v>
      </c>
      <c t="s" s="25" r="D13">
        <v>148</v>
      </c>
      <c s="25" r="E13">
        <v>239617.0</v>
      </c>
      <c s="26" r="F13">
        <v>1.0</v>
      </c>
      <c t="str" s="26" r="G13">
        <f t="shared" si="1"/>
        <v>2</v>
      </c>
      <c t="str" s="26" r="H13">
        <f t="shared" si="2"/>
        <v>3</v>
      </c>
      <c t="str" s="26" r="I13">
        <f t="shared" si="3"/>
        <v>9</v>
      </c>
      <c t="str" s="26" r="J13">
        <f t="shared" si="4"/>
        <v>6</v>
      </c>
      <c t="str" s="26" r="K13">
        <f t="shared" si="5"/>
        <v>1</v>
      </c>
      <c t="str" s="26" r="L13">
        <f t="shared" si="6"/>
        <v>7</v>
      </c>
      <c s="27" r="M13">
        <v>2.0</v>
      </c>
      <c t="s" s="25" r="N13">
        <v>149</v>
      </c>
      <c t="str" s="28" r="O13">
        <f t="shared" si="7"/>
        <v>96.6</v>
      </c>
      <c t="str" s="27" r="P13">
        <f t="shared" si="8"/>
        <v>1</v>
      </c>
      <c t="s" s="25" r="Q13">
        <v>150</v>
      </c>
      <c t="str" s="28" r="R13">
        <f t="shared" si="9"/>
        <v>71.5</v>
      </c>
      <c t="str" s="27" r="S13">
        <f t="shared" si="10"/>
        <v>1</v>
      </c>
      <c t="s" s="25" r="T13">
        <v>151</v>
      </c>
      <c t="str" s="28" r="U13">
        <f t="shared" si="11"/>
        <v>71.3</v>
      </c>
      <c t="str" s="27" r="V13">
        <f t="shared" si="12"/>
        <v>1</v>
      </c>
      <c t="s" s="25" r="W13">
        <v>152</v>
      </c>
      <c t="str" s="28" r="X13">
        <f t="shared" si="13"/>
        <v>84.9</v>
      </c>
      <c t="str" s="27" r="Y13">
        <f t="shared" si="14"/>
        <v>1</v>
      </c>
      <c s="25" r="Z13"/>
      <c t="str" s="28" r="AA13">
        <f t="shared" si="15"/>
        <v>78.2</v>
      </c>
      <c t="str" s="27" r="AB13">
        <f t="shared" si="16"/>
        <v>0</v>
      </c>
      <c t="s" s="25" r="AC13">
        <v>153</v>
      </c>
      <c t="str" s="28" r="AD13">
        <f t="shared" si="17"/>
        <v>79.0</v>
      </c>
      <c t="str" s="27" r="AE13">
        <f t="shared" si="18"/>
        <v>1</v>
      </c>
      <c t="s" s="25" r="AF13">
        <v>154</v>
      </c>
      <c t="str" s="28" r="AG13">
        <f t="shared" si="19"/>
        <v>87.5</v>
      </c>
      <c t="str" s="27" r="AH13">
        <f t="shared" si="20"/>
        <v>1</v>
      </c>
      <c t="s" s="25" r="AI13">
        <v>155</v>
      </c>
      <c t="str" s="28" r="AJ13">
        <f t="shared" si="21"/>
        <v>83.8</v>
      </c>
      <c t="str" s="27" r="AK13">
        <f t="shared" si="22"/>
        <v>1</v>
      </c>
      <c t="s" s="25" r="AL13">
        <v>156</v>
      </c>
      <c t="str" s="28" r="AM13">
        <f t="shared" si="23"/>
        <v>202.4</v>
      </c>
      <c t="str" s="27" r="AN13">
        <f t="shared" si="24"/>
        <v>1</v>
      </c>
      <c s="25" r="AO13">
        <v>1146.0</v>
      </c>
      <c t="str" s="29" r="AP13">
        <f t="shared" si="25"/>
        <v>1146</v>
      </c>
      <c t="str" s="27" r="AQ13">
        <f t="shared" si="26"/>
        <v>1</v>
      </c>
      <c t="str" s="30" r="AR13">
        <f t="shared" si="27"/>
        <v>11</v>
      </c>
      <c s="23" r="AS13"/>
      <c s="3" r="AT13"/>
      <c s="3" r="AU13"/>
      <c s="3" r="AV13"/>
    </row>
    <row customHeight="1" r="14" ht="12.75">
      <c s="15" r="A14">
        <v>12.0</v>
      </c>
      <c s="24" r="B14">
        <v>41964.775515428235</v>
      </c>
      <c t="s" s="25" r="C14">
        <v>157</v>
      </c>
      <c t="s" s="25" r="D14">
        <v>158</v>
      </c>
      <c s="25" r="E14">
        <v>239156.0</v>
      </c>
      <c s="26" r="F14">
        <v>1.0</v>
      </c>
      <c t="str" s="26" r="G14">
        <f t="shared" si="1"/>
        <v>2</v>
      </c>
      <c t="str" s="26" r="H14">
        <f t="shared" si="2"/>
        <v>3</v>
      </c>
      <c t="str" s="26" r="I14">
        <f t="shared" si="3"/>
        <v>9</v>
      </c>
      <c t="str" s="26" r="J14">
        <f t="shared" si="4"/>
        <v>1</v>
      </c>
      <c t="str" s="26" r="K14">
        <f t="shared" si="5"/>
        <v>5</v>
      </c>
      <c t="str" s="26" r="L14">
        <f t="shared" si="6"/>
        <v>6</v>
      </c>
      <c s="27" r="M14">
        <v>2.0</v>
      </c>
      <c t="s" s="25" r="N14">
        <v>159</v>
      </c>
      <c t="str" s="28" r="O14">
        <f t="shared" si="7"/>
        <v>92.5</v>
      </c>
      <c t="str" s="27" r="P14">
        <f t="shared" si="8"/>
        <v>1</v>
      </c>
      <c t="s" s="25" r="Q14">
        <v>160</v>
      </c>
      <c t="str" s="28" r="R14">
        <f t="shared" si="9"/>
        <v>69.8</v>
      </c>
      <c t="str" s="27" r="S14">
        <f t="shared" si="10"/>
        <v>1</v>
      </c>
      <c t="s" s="25" r="T14">
        <v>161</v>
      </c>
      <c t="str" s="28" r="U14">
        <f t="shared" si="11"/>
        <v>69.7</v>
      </c>
      <c t="str" s="27" r="V14">
        <f t="shared" si="12"/>
        <v>1</v>
      </c>
      <c t="s" s="25" r="W14">
        <v>162</v>
      </c>
      <c t="str" s="28" r="X14">
        <f t="shared" si="13"/>
        <v>84.3</v>
      </c>
      <c t="str" s="27" r="Y14">
        <f t="shared" si="14"/>
        <v>1</v>
      </c>
      <c s="25" r="Z14"/>
      <c t="str" s="28" r="AA14">
        <f t="shared" si="15"/>
        <v>79.1</v>
      </c>
      <c t="str" s="27" r="AB14">
        <f t="shared" si="16"/>
        <v>0</v>
      </c>
      <c t="s" s="25" r="AC14">
        <v>163</v>
      </c>
      <c t="str" s="28" r="AD14">
        <f t="shared" si="17"/>
        <v>79.1</v>
      </c>
      <c t="str" s="27" r="AE14">
        <f t="shared" si="18"/>
        <v>1</v>
      </c>
      <c t="s" s="25" r="AF14">
        <v>164</v>
      </c>
      <c t="str" s="28" r="AG14">
        <f t="shared" si="19"/>
        <v>82.4</v>
      </c>
      <c t="str" s="27" r="AH14">
        <f t="shared" si="20"/>
        <v>1</v>
      </c>
      <c t="s" s="25" r="AI14">
        <v>165</v>
      </c>
      <c t="str" s="28" r="AJ14">
        <f t="shared" si="21"/>
        <v>83.8</v>
      </c>
      <c t="str" s="27" r="AK14">
        <f t="shared" si="22"/>
        <v>1</v>
      </c>
      <c t="s" s="25" r="AL14">
        <v>166</v>
      </c>
      <c t="str" s="28" r="AM14">
        <f t="shared" si="23"/>
        <v>214.4</v>
      </c>
      <c t="str" s="27" r="AN14">
        <f t="shared" si="24"/>
        <v>1</v>
      </c>
      <c s="25" r="AO14">
        <v>456.0</v>
      </c>
      <c t="str" s="29" r="AP14">
        <f t="shared" si="25"/>
        <v>456</v>
      </c>
      <c t="str" s="27" r="AQ14">
        <f t="shared" si="26"/>
        <v>1</v>
      </c>
      <c t="str" s="30" r="AR14">
        <f t="shared" si="27"/>
        <v>11</v>
      </c>
      <c s="23" r="AS14"/>
      <c s="3" r="AT14"/>
      <c s="3" r="AU14"/>
      <c s="3" r="AV14"/>
    </row>
    <row customHeight="1" r="15" ht="12.75">
      <c s="15" r="A15">
        <v>13.0</v>
      </c>
      <c s="24" r="B15">
        <v>41964.774690266204</v>
      </c>
      <c t="s" s="25" r="C15">
        <v>167</v>
      </c>
      <c t="s" s="25" r="D15">
        <v>168</v>
      </c>
      <c s="25" r="E15">
        <v>239476.0</v>
      </c>
      <c s="26" r="F15">
        <v>1.0</v>
      </c>
      <c t="str" s="26" r="G15">
        <f t="shared" si="1"/>
        <v>2</v>
      </c>
      <c t="str" s="26" r="H15">
        <f t="shared" si="2"/>
        <v>3</v>
      </c>
      <c t="str" s="26" r="I15">
        <f t="shared" si="3"/>
        <v>9</v>
      </c>
      <c t="str" s="26" r="J15">
        <f t="shared" si="4"/>
        <v>4</v>
      </c>
      <c t="str" s="26" r="K15">
        <f t="shared" si="5"/>
        <v>7</v>
      </c>
      <c t="str" s="26" r="L15">
        <f t="shared" si="6"/>
        <v>6</v>
      </c>
      <c s="27" r="M15">
        <v>2.0</v>
      </c>
      <c t="s" s="25" r="N15">
        <v>169</v>
      </c>
      <c t="str" s="28" r="O15">
        <f t="shared" si="7"/>
        <v>94.9</v>
      </c>
      <c t="str" s="27" r="P15">
        <f t="shared" si="8"/>
        <v>1</v>
      </c>
      <c t="s" s="25" r="Q15">
        <v>170</v>
      </c>
      <c t="str" s="28" r="R15">
        <f t="shared" si="9"/>
        <v>69.5</v>
      </c>
      <c t="str" s="27" r="S15">
        <f t="shared" si="10"/>
        <v>1</v>
      </c>
      <c t="s" s="25" r="T15">
        <v>171</v>
      </c>
      <c t="str" s="28" r="U15">
        <f t="shared" si="11"/>
        <v>69.5</v>
      </c>
      <c t="str" s="27" r="V15">
        <f t="shared" si="12"/>
        <v>1</v>
      </c>
      <c t="s" s="25" r="W15">
        <v>172</v>
      </c>
      <c t="str" s="28" r="X15">
        <f t="shared" si="13"/>
        <v>84.5</v>
      </c>
      <c t="str" s="27" r="Y15">
        <f t="shared" si="14"/>
        <v>1</v>
      </c>
      <c s="25" r="Z15"/>
      <c t="str" s="28" r="AA15">
        <f t="shared" si="15"/>
        <v>81.8</v>
      </c>
      <c t="str" s="27" r="AB15">
        <f t="shared" si="16"/>
        <v>0</v>
      </c>
      <c t="s" s="25" r="AC15">
        <v>173</v>
      </c>
      <c t="str" s="28" r="AD15">
        <f t="shared" si="17"/>
        <v>79.8</v>
      </c>
      <c t="str" s="27" r="AE15">
        <f t="shared" si="18"/>
        <v>1</v>
      </c>
      <c t="s" s="25" r="AF15">
        <v>174</v>
      </c>
      <c t="str" s="28" r="AG15">
        <f t="shared" si="19"/>
        <v>85.4</v>
      </c>
      <c t="str" s="27" r="AH15">
        <f t="shared" si="20"/>
        <v>1</v>
      </c>
      <c t="s" s="25" r="AI15">
        <v>175</v>
      </c>
      <c t="str" s="28" r="AJ15">
        <f t="shared" si="21"/>
        <v>84.4</v>
      </c>
      <c t="str" s="27" r="AK15">
        <f t="shared" si="22"/>
        <v>1</v>
      </c>
      <c t="s" s="25" r="AL15">
        <v>176</v>
      </c>
      <c t="str" s="28" r="AM15">
        <f t="shared" si="23"/>
        <v>214.4</v>
      </c>
      <c t="str" s="27" r="AN15">
        <f t="shared" si="24"/>
        <v>1</v>
      </c>
      <c s="25" r="AO15">
        <v>287.0</v>
      </c>
      <c t="str" s="29" r="AP15">
        <f t="shared" si="25"/>
        <v>288</v>
      </c>
      <c s="27" r="AQ15">
        <v>1.0</v>
      </c>
      <c t="str" s="30" r="AR15">
        <f t="shared" si="27"/>
        <v>11</v>
      </c>
      <c s="23" r="AS15"/>
      <c s="3" r="AT15"/>
      <c s="3" r="AU15"/>
      <c s="3" r="AV15"/>
    </row>
    <row customHeight="1" r="16" ht="12.75">
      <c s="15" r="A16">
        <v>14.0</v>
      </c>
      <c s="24" r="B16">
        <v>41964.75963523148</v>
      </c>
      <c t="s" s="25" r="C16">
        <v>177</v>
      </c>
      <c t="s" s="25" r="D16">
        <v>178</v>
      </c>
      <c s="25" r="E16">
        <v>239679.0</v>
      </c>
      <c s="26" r="F16">
        <v>1.0</v>
      </c>
      <c t="str" s="26" r="G16">
        <f t="shared" si="1"/>
        <v>2</v>
      </c>
      <c t="str" s="26" r="H16">
        <f t="shared" si="2"/>
        <v>3</v>
      </c>
      <c t="str" s="26" r="I16">
        <f t="shared" si="3"/>
        <v>9</v>
      </c>
      <c t="str" s="26" r="J16">
        <f t="shared" si="4"/>
        <v>6</v>
      </c>
      <c t="str" s="26" r="K16">
        <f t="shared" si="5"/>
        <v>7</v>
      </c>
      <c t="str" s="26" r="L16">
        <f t="shared" si="6"/>
        <v>9</v>
      </c>
      <c s="27" r="M16">
        <v>2.0</v>
      </c>
      <c t="s" s="25" r="N16">
        <v>179</v>
      </c>
      <c t="str" s="28" r="O16">
        <f t="shared" si="7"/>
        <v>98.9</v>
      </c>
      <c t="str" s="27" r="P16">
        <f t="shared" si="8"/>
        <v>1</v>
      </c>
      <c t="s" s="25" r="Q16">
        <v>180</v>
      </c>
      <c t="str" s="28" r="R16">
        <f t="shared" si="9"/>
        <v>72.5</v>
      </c>
      <c t="str" s="27" r="S16">
        <f t="shared" si="10"/>
        <v>1</v>
      </c>
      <c t="s" s="25" r="T16">
        <v>181</v>
      </c>
      <c t="str" s="28" r="U16">
        <f t="shared" si="11"/>
        <v>72.5</v>
      </c>
      <c t="str" s="27" r="V16">
        <f t="shared" si="12"/>
        <v>1</v>
      </c>
      <c t="s" s="25" r="W16">
        <v>182</v>
      </c>
      <c t="str" s="28" r="X16">
        <f t="shared" si="13"/>
        <v>87.3</v>
      </c>
      <c t="str" s="27" r="Y16">
        <f t="shared" si="14"/>
        <v>1</v>
      </c>
      <c s="25" r="Z16"/>
      <c t="str" s="28" r="AA16">
        <f t="shared" si="15"/>
        <v>82.4</v>
      </c>
      <c t="str" s="27" r="AB16">
        <f t="shared" si="16"/>
        <v>0</v>
      </c>
      <c s="25" r="AC16"/>
      <c t="str" s="28" r="AD16">
        <f t="shared" si="17"/>
        <v>81.0</v>
      </c>
      <c t="str" s="27" r="AE16">
        <f t="shared" si="18"/>
        <v>0</v>
      </c>
      <c t="s" s="25" r="AF16">
        <v>183</v>
      </c>
      <c t="str" s="28" r="AG16">
        <f t="shared" si="19"/>
        <v>87.8</v>
      </c>
      <c t="str" s="27" r="AH16">
        <f t="shared" si="20"/>
        <v>1</v>
      </c>
      <c t="s" s="25" r="AI16">
        <v>184</v>
      </c>
      <c t="str" s="28" r="AJ16">
        <f t="shared" si="21"/>
        <v>85.2</v>
      </c>
      <c t="str" s="27" r="AK16">
        <f t="shared" si="22"/>
        <v>1</v>
      </c>
      <c t="s" s="25" r="AL16">
        <v>185</v>
      </c>
      <c t="str" s="28" r="AM16">
        <f t="shared" si="23"/>
        <v>180.4</v>
      </c>
      <c t="str" s="27" r="AN16">
        <f t="shared" si="24"/>
        <v>1</v>
      </c>
      <c s="25" r="AO16">
        <v>288.0</v>
      </c>
      <c t="str" s="29" r="AP16">
        <f t="shared" si="25"/>
        <v>288</v>
      </c>
      <c t="str" s="27" r="AQ16">
        <f ref="AQ16:AQ109" t="shared" si="28">IF(AO16="",0,IF(ABS(AO16-AP16)&lt;=0.5,1,-1))</f>
        <v>1</v>
      </c>
      <c t="str" s="30" r="AR16">
        <f t="shared" si="27"/>
        <v>10</v>
      </c>
      <c s="23" r="AS16"/>
      <c s="3" r="AT16"/>
      <c s="3" r="AU16"/>
      <c s="3" r="AV16"/>
    </row>
    <row customHeight="1" r="17" ht="12.75">
      <c s="15" r="A17">
        <v>15.0</v>
      </c>
      <c s="24" r="B17">
        <v>41964.76399947917</v>
      </c>
      <c t="s" s="25" r="C17">
        <v>186</v>
      </c>
      <c t="s" s="25" r="D17">
        <v>187</v>
      </c>
      <c s="25" r="E17">
        <v>240599.0</v>
      </c>
      <c s="26" r="F17">
        <v>1.0</v>
      </c>
      <c t="str" s="26" r="G17">
        <f t="shared" si="1"/>
        <v>2</v>
      </c>
      <c t="str" s="26" r="H17">
        <f t="shared" si="2"/>
        <v>4</v>
      </c>
      <c t="str" s="26" r="I17">
        <f t="shared" si="3"/>
        <v>0</v>
      </c>
      <c t="str" s="26" r="J17">
        <f t="shared" si="4"/>
        <v>5</v>
      </c>
      <c t="str" s="26" r="K17">
        <f t="shared" si="5"/>
        <v>9</v>
      </c>
      <c t="str" s="26" r="L17">
        <f t="shared" si="6"/>
        <v>9</v>
      </c>
      <c s="27" r="M17">
        <v>2.0</v>
      </c>
      <c t="s" s="25" r="N17">
        <v>188</v>
      </c>
      <c t="str" s="28" r="O17">
        <f t="shared" si="7"/>
        <v>98.5</v>
      </c>
      <c t="str" s="27" r="P17">
        <f t="shared" si="8"/>
        <v>1</v>
      </c>
      <c t="s" s="25" r="Q17">
        <v>189</v>
      </c>
      <c t="str" s="28" r="R17">
        <f t="shared" si="9"/>
        <v>72.3</v>
      </c>
      <c t="str" s="27" r="S17">
        <f t="shared" si="10"/>
        <v>1</v>
      </c>
      <c t="s" s="25" r="T17">
        <v>190</v>
      </c>
      <c t="str" s="28" r="U17">
        <f t="shared" si="11"/>
        <v>71.1</v>
      </c>
      <c t="str" s="27" r="V17">
        <f t="shared" si="12"/>
        <v>1</v>
      </c>
      <c t="s" s="25" r="W17">
        <v>191</v>
      </c>
      <c t="str" s="28" r="X17">
        <f t="shared" si="13"/>
        <v>87.5</v>
      </c>
      <c t="str" s="27" r="Y17">
        <f t="shared" si="14"/>
        <v>1</v>
      </c>
      <c s="25" r="Z17"/>
      <c t="str" s="28" r="AA17">
        <f t="shared" si="15"/>
        <v>84.1</v>
      </c>
      <c t="str" s="27" r="AB17">
        <f t="shared" si="16"/>
        <v>0</v>
      </c>
      <c s="25" r="AC17"/>
      <c t="str" s="28" r="AD17">
        <f t="shared" si="17"/>
        <v>81.6</v>
      </c>
      <c t="str" s="27" r="AE17">
        <f t="shared" si="18"/>
        <v>0</v>
      </c>
      <c t="s" s="25" r="AF17">
        <v>192</v>
      </c>
      <c t="str" s="28" r="AG17">
        <f t="shared" si="19"/>
        <v>86.8</v>
      </c>
      <c t="str" s="27" r="AH17">
        <f t="shared" si="20"/>
        <v>1</v>
      </c>
      <c t="s" s="25" r="AI17">
        <v>193</v>
      </c>
      <c t="str" s="28" r="AJ17">
        <f t="shared" si="21"/>
        <v>85.0</v>
      </c>
      <c t="str" s="27" r="AK17">
        <f t="shared" si="22"/>
        <v>1</v>
      </c>
      <c t="s" s="25" r="AL17">
        <v>194</v>
      </c>
      <c t="str" s="28" r="AM17">
        <f t="shared" si="23"/>
        <v>180.4</v>
      </c>
      <c t="str" s="27" r="AN17">
        <f t="shared" si="24"/>
        <v>1</v>
      </c>
      <c s="25" r="AO17">
        <v>181.0</v>
      </c>
      <c t="str" s="29" r="AP17">
        <f t="shared" si="25"/>
        <v>181</v>
      </c>
      <c t="str" s="27" r="AQ17">
        <f t="shared" si="28"/>
        <v>1</v>
      </c>
      <c t="str" s="30" r="AR17">
        <f t="shared" si="27"/>
        <v>10</v>
      </c>
      <c s="23" r="AS17"/>
      <c s="3" r="AT17"/>
      <c s="3" r="AU17"/>
      <c s="3" r="AV17"/>
    </row>
    <row customHeight="1" r="18" ht="12.75">
      <c s="15" r="A18">
        <v>16.0</v>
      </c>
      <c s="24" r="B18">
        <v>41964.77132890046</v>
      </c>
      <c t="s" s="25" r="C18">
        <v>195</v>
      </c>
      <c t="s" s="25" r="D18">
        <v>196</v>
      </c>
      <c s="25" r="E18">
        <v>239167.0</v>
      </c>
      <c s="26" r="F18">
        <v>1.0</v>
      </c>
      <c t="str" s="26" r="G18">
        <f t="shared" si="1"/>
        <v>2</v>
      </c>
      <c t="str" s="26" r="H18">
        <f t="shared" si="2"/>
        <v>3</v>
      </c>
      <c t="str" s="26" r="I18">
        <f t="shared" si="3"/>
        <v>9</v>
      </c>
      <c t="str" s="26" r="J18">
        <f t="shared" si="4"/>
        <v>1</v>
      </c>
      <c t="str" s="26" r="K18">
        <f t="shared" si="5"/>
        <v>6</v>
      </c>
      <c t="str" s="26" r="L18">
        <f t="shared" si="6"/>
        <v>7</v>
      </c>
      <c s="27" r="M18">
        <v>2.0</v>
      </c>
      <c t="s" s="25" r="N18">
        <v>197</v>
      </c>
      <c t="str" s="28" r="O18">
        <f t="shared" si="7"/>
        <v>93.6</v>
      </c>
      <c t="str" s="27" r="P18">
        <f t="shared" si="8"/>
        <v>1</v>
      </c>
      <c t="s" s="25" r="Q18">
        <v>198</v>
      </c>
      <c t="str" s="28" r="R18">
        <f t="shared" si="9"/>
        <v>70.7</v>
      </c>
      <c t="str" s="27" r="S18">
        <f t="shared" si="10"/>
        <v>1</v>
      </c>
      <c t="s" s="25" r="T18">
        <v>199</v>
      </c>
      <c t="str" s="28" r="U18">
        <f t="shared" si="11"/>
        <v>70.5</v>
      </c>
      <c t="str" s="27" r="V18">
        <f t="shared" si="12"/>
        <v>1</v>
      </c>
      <c t="s" s="25" r="W18">
        <v>200</v>
      </c>
      <c t="str" s="28" r="X18">
        <f t="shared" si="13"/>
        <v>85.4</v>
      </c>
      <c t="str" s="27" r="Y18">
        <f t="shared" si="14"/>
        <v>1</v>
      </c>
      <c t="s" s="25" r="Z18">
        <v>201</v>
      </c>
      <c t="str" s="28" r="AA18">
        <f t="shared" si="15"/>
        <v>80.2</v>
      </c>
      <c t="str" s="27" r="AB18">
        <f t="shared" si="16"/>
        <v>-1</v>
      </c>
      <c t="s" s="25" r="AC18">
        <v>202</v>
      </c>
      <c t="str" s="28" r="AD18">
        <f t="shared" si="17"/>
        <v>79.7</v>
      </c>
      <c t="str" s="27" r="AE18">
        <f t="shared" si="18"/>
        <v>1</v>
      </c>
      <c t="s" s="25" r="AF18">
        <v>203</v>
      </c>
      <c t="str" s="28" r="AG18">
        <f t="shared" si="19"/>
        <v>82.5</v>
      </c>
      <c t="str" s="27" r="AH18">
        <f t="shared" si="20"/>
        <v>1</v>
      </c>
      <c t="s" s="25" r="AI18">
        <v>204</v>
      </c>
      <c t="str" s="28" r="AJ18">
        <f t="shared" si="21"/>
        <v>84.2</v>
      </c>
      <c t="str" s="27" r="AK18">
        <f t="shared" si="22"/>
        <v>1</v>
      </c>
      <c t="s" s="25" r="AL18">
        <v>205</v>
      </c>
      <c t="str" s="28" r="AM18">
        <f t="shared" si="23"/>
        <v>202.4</v>
      </c>
      <c t="str" s="27" r="AN18">
        <f t="shared" si="24"/>
        <v>1</v>
      </c>
      <c s="25" r="AO18">
        <v>362.0</v>
      </c>
      <c t="str" s="29" r="AP18">
        <f t="shared" si="25"/>
        <v>362</v>
      </c>
      <c t="str" s="27" r="AQ18">
        <f t="shared" si="28"/>
        <v>1</v>
      </c>
      <c t="str" s="30" r="AR18">
        <f t="shared" si="27"/>
        <v>10</v>
      </c>
      <c s="23" r="AS18"/>
      <c s="3" r="AT18"/>
      <c s="3" r="AU18"/>
      <c s="3" r="AV18"/>
    </row>
    <row customHeight="1" r="19" ht="12.75">
      <c s="15" r="A19">
        <v>17.0</v>
      </c>
      <c s="24" r="B19">
        <v>41964.827268368055</v>
      </c>
      <c t="s" s="25" r="C19">
        <v>206</v>
      </c>
      <c t="s" s="25" r="D19">
        <v>207</v>
      </c>
      <c s="25" r="E19">
        <v>255013.0</v>
      </c>
      <c s="26" r="F19">
        <v>1.0</v>
      </c>
      <c t="str" s="26" r="G19">
        <f t="shared" si="1"/>
        <v>2</v>
      </c>
      <c t="str" s="26" r="H19">
        <f t="shared" si="2"/>
        <v>5</v>
      </c>
      <c t="str" s="26" r="I19">
        <f t="shared" si="3"/>
        <v>5</v>
      </c>
      <c t="str" s="26" r="J19">
        <f t="shared" si="4"/>
        <v>0</v>
      </c>
      <c t="str" s="26" r="K19">
        <f t="shared" si="5"/>
        <v>1</v>
      </c>
      <c t="str" s="26" r="L19">
        <f t="shared" si="6"/>
        <v>3</v>
      </c>
      <c s="27" r="M19">
        <v>2.0</v>
      </c>
      <c t="s" s="25" r="N19">
        <v>208</v>
      </c>
      <c t="str" s="28" r="O19">
        <f t="shared" si="7"/>
        <v>87.9</v>
      </c>
      <c t="str" s="27" r="P19">
        <f t="shared" si="8"/>
        <v>1</v>
      </c>
      <c t="s" s="25" r="Q19">
        <v>209</v>
      </c>
      <c t="str" s="28" r="R19">
        <f t="shared" si="9"/>
        <v>67.5</v>
      </c>
      <c t="str" s="27" r="S19">
        <f t="shared" si="10"/>
        <v>1</v>
      </c>
      <c t="s" s="25" r="T19">
        <v>210</v>
      </c>
      <c t="str" s="28" r="U19">
        <f t="shared" si="11"/>
        <v>66.7</v>
      </c>
      <c t="str" s="27" r="V19">
        <f t="shared" si="12"/>
        <v>1</v>
      </c>
      <c t="s" s="25" r="W19">
        <v>211</v>
      </c>
      <c t="str" s="28" r="X19">
        <f t="shared" si="13"/>
        <v>81.1</v>
      </c>
      <c t="str" s="27" r="Y19">
        <f t="shared" si="14"/>
        <v>1</v>
      </c>
      <c s="25" r="Z19"/>
      <c t="str" s="28" r="AA19">
        <f t="shared" si="15"/>
        <v>74.7</v>
      </c>
      <c t="str" s="27" r="AB19">
        <f t="shared" si="16"/>
        <v>0</v>
      </c>
      <c s="25" r="AC19"/>
      <c t="str" s="28" r="AD19">
        <f t="shared" si="17"/>
        <v>77.1</v>
      </c>
      <c t="str" s="27" r="AE19">
        <f t="shared" si="18"/>
        <v>0</v>
      </c>
      <c t="s" s="25" r="AF19">
        <v>212</v>
      </c>
      <c t="str" s="28" r="AG19">
        <f t="shared" si="19"/>
        <v>81.0</v>
      </c>
      <c t="str" s="27" r="AH19">
        <f t="shared" si="20"/>
        <v>1</v>
      </c>
      <c t="s" s="25" r="AI19">
        <v>213</v>
      </c>
      <c t="str" s="28" r="AJ19">
        <f t="shared" si="21"/>
        <v>82.0</v>
      </c>
      <c t="str" s="27" r="AK19">
        <f t="shared" si="22"/>
        <v>1</v>
      </c>
      <c t="s" s="25" r="AL19">
        <v>214</v>
      </c>
      <c t="str" s="28" r="AM19">
        <f t="shared" si="23"/>
        <v>254.8</v>
      </c>
      <c t="str" s="27" r="AN19">
        <f t="shared" si="24"/>
        <v>1</v>
      </c>
      <c s="25" r="AO19">
        <v>1146.0</v>
      </c>
      <c t="str" s="29" r="AP19">
        <f t="shared" si="25"/>
        <v>1146</v>
      </c>
      <c t="str" s="27" r="AQ19">
        <f t="shared" si="28"/>
        <v>1</v>
      </c>
      <c t="str" s="30" r="AR19">
        <f t="shared" si="27"/>
        <v>10</v>
      </c>
      <c s="23" r="AS19"/>
      <c s="3" r="AT19"/>
      <c s="3" r="AU19"/>
      <c s="3" r="AV19"/>
    </row>
    <row customHeight="1" r="20" ht="12.75">
      <c s="15" r="A20">
        <v>18.0</v>
      </c>
      <c s="24" r="B20">
        <v>41964.77210579861</v>
      </c>
      <c t="s" s="25" r="C20">
        <v>215</v>
      </c>
      <c t="s" s="25" r="D20">
        <v>216</v>
      </c>
      <c s="25" r="E20">
        <v>256688.0</v>
      </c>
      <c s="26" r="F20">
        <v>1.0</v>
      </c>
      <c t="str" s="26" r="G20">
        <f t="shared" si="1"/>
        <v>2</v>
      </c>
      <c t="str" s="26" r="H20">
        <f t="shared" si="2"/>
        <v>5</v>
      </c>
      <c t="str" s="26" r="I20">
        <f t="shared" si="3"/>
        <v>6</v>
      </c>
      <c t="str" s="26" r="J20">
        <f t="shared" si="4"/>
        <v>6</v>
      </c>
      <c t="str" s="26" r="K20">
        <f t="shared" si="5"/>
        <v>8</v>
      </c>
      <c t="str" s="26" r="L20">
        <f t="shared" si="6"/>
        <v>8</v>
      </c>
      <c s="27" r="M20">
        <v>2.0</v>
      </c>
      <c t="s" s="25" r="N20">
        <v>217</v>
      </c>
      <c t="str" s="28" r="O20">
        <f t="shared" si="7"/>
        <v>97.9</v>
      </c>
      <c t="str" s="27" r="P20">
        <f t="shared" si="8"/>
        <v>1</v>
      </c>
      <c t="s" s="25" r="Q20">
        <v>218</v>
      </c>
      <c t="str" s="28" r="R20">
        <f t="shared" si="9"/>
        <v>71.4</v>
      </c>
      <c t="str" s="27" r="S20">
        <f t="shared" si="10"/>
        <v>1</v>
      </c>
      <c t="s" s="25" r="T20">
        <v>219</v>
      </c>
      <c t="str" s="28" r="U20">
        <f t="shared" si="11"/>
        <v>71.0</v>
      </c>
      <c t="str" s="27" r="V20">
        <f t="shared" si="12"/>
        <v>1</v>
      </c>
      <c t="s" s="25" r="W20">
        <v>220</v>
      </c>
      <c t="str" s="28" r="X20">
        <f t="shared" si="13"/>
        <v>86.5</v>
      </c>
      <c t="str" s="27" r="Y20">
        <f t="shared" si="14"/>
        <v>1</v>
      </c>
      <c t="s" s="25" r="Z20">
        <v>221</v>
      </c>
      <c t="str" s="28" r="AA20">
        <f t="shared" si="15"/>
        <v>83.3</v>
      </c>
      <c t="str" s="27" r="AB20">
        <f t="shared" si="16"/>
        <v>-1</v>
      </c>
      <c t="s" s="25" r="AC20">
        <v>222</v>
      </c>
      <c t="str" s="28" r="AD20">
        <f t="shared" si="17"/>
        <v>81.0</v>
      </c>
      <c t="str" s="27" r="AE20">
        <f t="shared" si="18"/>
        <v>1</v>
      </c>
      <c t="s" s="25" r="AF20">
        <v>223</v>
      </c>
      <c t="str" s="28" r="AG20">
        <f t="shared" si="19"/>
        <v>87.6</v>
      </c>
      <c t="str" s="27" r="AH20">
        <f t="shared" si="20"/>
        <v>1</v>
      </c>
      <c t="s" s="25" r="AI20">
        <v>224</v>
      </c>
      <c t="str" s="28" r="AJ20">
        <f t="shared" si="21"/>
        <v>84.9</v>
      </c>
      <c t="str" s="27" r="AK20">
        <f t="shared" si="22"/>
        <v>1</v>
      </c>
      <c t="s" s="25" r="AL20">
        <v>225</v>
      </c>
      <c t="str" s="28" r="AM20">
        <f t="shared" si="23"/>
        <v>191.1</v>
      </c>
      <c t="str" s="27" r="AN20">
        <f t="shared" si="24"/>
        <v>1</v>
      </c>
      <c s="25" r="AO20">
        <v>228.0</v>
      </c>
      <c t="str" s="29" r="AP20">
        <f t="shared" si="25"/>
        <v>228</v>
      </c>
      <c t="str" s="27" r="AQ20">
        <f t="shared" si="28"/>
        <v>1</v>
      </c>
      <c t="str" s="30" r="AR20">
        <f t="shared" si="27"/>
        <v>10</v>
      </c>
      <c s="23" r="AS20"/>
      <c s="3" r="AT20"/>
      <c s="3" r="AU20"/>
      <c s="3" r="AV20"/>
    </row>
    <row customHeight="1" r="21" ht="12.75">
      <c s="15" r="A21">
        <v>19.0</v>
      </c>
      <c s="24" r="B21">
        <v>41964.77388630787</v>
      </c>
      <c t="s" s="25" r="C21">
        <v>226</v>
      </c>
      <c t="s" s="25" r="D21">
        <v>227</v>
      </c>
      <c s="25" r="E21">
        <v>239478.0</v>
      </c>
      <c s="26" r="F21">
        <v>1.0</v>
      </c>
      <c t="str" s="26" r="G21">
        <f t="shared" si="1"/>
        <v>2</v>
      </c>
      <c t="str" s="26" r="H21">
        <f t="shared" si="2"/>
        <v>3</v>
      </c>
      <c t="str" s="26" r="I21">
        <f t="shared" si="3"/>
        <v>9</v>
      </c>
      <c t="str" s="26" r="J21">
        <f t="shared" si="4"/>
        <v>4</v>
      </c>
      <c t="str" s="26" r="K21">
        <f t="shared" si="5"/>
        <v>7</v>
      </c>
      <c t="str" s="26" r="L21">
        <f t="shared" si="6"/>
        <v>8</v>
      </c>
      <c s="27" r="M21">
        <v>2.0</v>
      </c>
      <c t="s" s="25" r="N21">
        <v>228</v>
      </c>
      <c t="str" s="28" r="O21">
        <f t="shared" si="7"/>
        <v>96.9</v>
      </c>
      <c t="str" s="27" r="P21">
        <f t="shared" si="8"/>
        <v>1</v>
      </c>
      <c t="s" s="25" r="Q21">
        <v>229</v>
      </c>
      <c t="str" s="28" r="R21">
        <f t="shared" si="9"/>
        <v>71.5</v>
      </c>
      <c t="str" s="27" r="S21">
        <f t="shared" si="10"/>
        <v>1</v>
      </c>
      <c t="s" s="25" r="T21">
        <v>230</v>
      </c>
      <c t="str" s="28" r="U21">
        <f t="shared" si="11"/>
        <v>71.5</v>
      </c>
      <c t="str" s="27" r="V21">
        <f t="shared" si="12"/>
        <v>1</v>
      </c>
      <c t="s" s="25" r="W21">
        <v>231</v>
      </c>
      <c t="str" s="28" r="X21">
        <f t="shared" si="13"/>
        <v>86.4</v>
      </c>
      <c t="str" s="27" r="Y21">
        <f t="shared" si="14"/>
        <v>1</v>
      </c>
      <c t="s" s="25" r="Z21">
        <v>232</v>
      </c>
      <c t="str" s="28" r="AA21">
        <f t="shared" si="15"/>
        <v>81.8</v>
      </c>
      <c t="str" s="27" r="AB21">
        <f t="shared" si="16"/>
        <v>-1</v>
      </c>
      <c t="s" s="25" r="AC21">
        <v>233</v>
      </c>
      <c t="str" s="28" r="AD21">
        <f t="shared" si="17"/>
        <v>80.5</v>
      </c>
      <c t="str" s="27" r="AE21">
        <f t="shared" si="18"/>
        <v>1</v>
      </c>
      <c t="s" s="25" r="AF21">
        <v>234</v>
      </c>
      <c t="str" s="28" r="AG21">
        <f t="shared" si="19"/>
        <v>85.6</v>
      </c>
      <c t="str" s="27" r="AH21">
        <f t="shared" si="20"/>
        <v>1</v>
      </c>
      <c t="s" s="25" r="AI21">
        <v>235</v>
      </c>
      <c t="str" s="28" r="AJ21">
        <f t="shared" si="21"/>
        <v>84.8</v>
      </c>
      <c t="str" s="27" r="AK21">
        <f t="shared" si="22"/>
        <v>1</v>
      </c>
      <c t="s" s="25" r="AL21">
        <v>236</v>
      </c>
      <c t="str" s="28" r="AM21">
        <f t="shared" si="23"/>
        <v>191.1</v>
      </c>
      <c t="str" s="27" r="AN21">
        <f t="shared" si="24"/>
        <v>1</v>
      </c>
      <c s="25" r="AO21">
        <v>288.0</v>
      </c>
      <c t="str" s="29" r="AP21">
        <f t="shared" si="25"/>
        <v>288</v>
      </c>
      <c t="str" s="27" r="AQ21">
        <f t="shared" si="28"/>
        <v>1</v>
      </c>
      <c t="str" s="30" r="AR21">
        <f t="shared" si="27"/>
        <v>10</v>
      </c>
      <c s="23" r="AS21"/>
      <c s="3" r="AT21"/>
      <c s="3" r="AU21"/>
      <c s="3" r="AV21"/>
    </row>
    <row customHeight="1" r="22" ht="12.75">
      <c s="15" r="A22">
        <v>20.0</v>
      </c>
      <c s="24" r="B22">
        <v>41964.77614836806</v>
      </c>
      <c t="s" s="25" r="C22">
        <v>237</v>
      </c>
      <c t="s" s="25" r="D22">
        <v>238</v>
      </c>
      <c s="25" r="E22">
        <v>239619.0</v>
      </c>
      <c s="26" r="F22">
        <v>1.0</v>
      </c>
      <c t="str" s="26" r="G22">
        <f t="shared" si="1"/>
        <v>2</v>
      </c>
      <c t="str" s="26" r="H22">
        <f t="shared" si="2"/>
        <v>3</v>
      </c>
      <c t="str" s="26" r="I22">
        <f t="shared" si="3"/>
        <v>9</v>
      </c>
      <c t="str" s="26" r="J22">
        <f t="shared" si="4"/>
        <v>6</v>
      </c>
      <c t="str" s="26" r="K22">
        <f t="shared" si="5"/>
        <v>1</v>
      </c>
      <c t="str" s="26" r="L22">
        <f t="shared" si="6"/>
        <v>9</v>
      </c>
      <c s="27" r="M22">
        <v>2.0</v>
      </c>
      <c t="s" s="25" r="N22">
        <v>239</v>
      </c>
      <c t="str" s="28" r="O22">
        <f t="shared" si="7"/>
        <v>98.6</v>
      </c>
      <c t="str" s="27" r="P22">
        <f t="shared" si="8"/>
        <v>1</v>
      </c>
      <c t="s" s="25" r="Q22">
        <v>240</v>
      </c>
      <c t="str" s="28" r="R22">
        <f t="shared" si="9"/>
        <v>73.5</v>
      </c>
      <c t="str" s="27" r="S22">
        <f t="shared" si="10"/>
        <v>1</v>
      </c>
      <c t="s" s="25" r="T22">
        <v>241</v>
      </c>
      <c t="str" s="28" r="U22">
        <f t="shared" si="11"/>
        <v>73.3</v>
      </c>
      <c t="str" s="27" r="V22">
        <f t="shared" si="12"/>
        <v>1</v>
      </c>
      <c t="s" s="25" r="W22">
        <v>242</v>
      </c>
      <c t="str" s="28" r="X22">
        <f t="shared" si="13"/>
        <v>86.7</v>
      </c>
      <c t="str" s="27" r="Y22">
        <f t="shared" si="14"/>
        <v>1</v>
      </c>
      <c t="s" s="25" r="Z22">
        <v>243</v>
      </c>
      <c t="str" s="28" r="AA22">
        <f t="shared" si="15"/>
        <v>78.4</v>
      </c>
      <c t="str" s="27" r="AB22">
        <f t="shared" si="16"/>
        <v>-1</v>
      </c>
      <c t="s" s="25" r="AC22">
        <v>244</v>
      </c>
      <c t="str" s="28" r="AD22">
        <f t="shared" si="17"/>
        <v>79.9</v>
      </c>
      <c t="str" s="27" r="AE22">
        <f t="shared" si="18"/>
        <v>1</v>
      </c>
      <c t="s" s="25" r="AF22">
        <v>245</v>
      </c>
      <c t="str" s="28" r="AG22">
        <f t="shared" si="19"/>
        <v>87.8</v>
      </c>
      <c t="str" s="27" r="AH22">
        <f t="shared" si="20"/>
        <v>1</v>
      </c>
      <c t="s" s="25" r="AI22">
        <v>246</v>
      </c>
      <c t="str" s="28" r="AJ22">
        <f t="shared" si="21"/>
        <v>84.4</v>
      </c>
      <c t="str" s="27" r="AK22">
        <f t="shared" si="22"/>
        <v>1</v>
      </c>
      <c t="s" s="25" r="AL22">
        <v>247</v>
      </c>
      <c t="str" s="28" r="AM22">
        <f t="shared" si="23"/>
        <v>180.4</v>
      </c>
      <c t="str" s="27" r="AN22">
        <f t="shared" si="24"/>
        <v>1</v>
      </c>
      <c s="25" r="AO22">
        <v>1146.0</v>
      </c>
      <c t="str" s="29" r="AP22">
        <f t="shared" si="25"/>
        <v>1146</v>
      </c>
      <c t="str" s="27" r="AQ22">
        <f t="shared" si="28"/>
        <v>1</v>
      </c>
      <c t="str" s="30" r="AR22">
        <f t="shared" si="27"/>
        <v>10</v>
      </c>
      <c s="23" r="AS22"/>
      <c s="3" r="AT22"/>
      <c s="3" r="AU22"/>
      <c s="3" r="AV22"/>
    </row>
    <row customHeight="1" r="23" ht="12.75">
      <c s="15" r="A23">
        <v>21.0</v>
      </c>
      <c s="24" r="B23">
        <v>41964.776682222226</v>
      </c>
      <c t="s" s="25" r="C23">
        <v>248</v>
      </c>
      <c t="s" s="25" r="D23">
        <v>249</v>
      </c>
      <c s="25" r="E23">
        <v>258711.0</v>
      </c>
      <c s="26" r="F23">
        <v>1.0</v>
      </c>
      <c t="str" s="26" r="G23">
        <f t="shared" si="1"/>
        <v>2</v>
      </c>
      <c t="str" s="26" r="H23">
        <f t="shared" si="2"/>
        <v>5</v>
      </c>
      <c t="str" s="26" r="I23">
        <f t="shared" si="3"/>
        <v>8</v>
      </c>
      <c t="str" s="26" r="J23">
        <f t="shared" si="4"/>
        <v>7</v>
      </c>
      <c t="str" s="26" r="K23">
        <f t="shared" si="5"/>
        <v>1</v>
      </c>
      <c t="str" s="26" r="L23">
        <f t="shared" si="6"/>
        <v>1</v>
      </c>
      <c s="27" r="M23">
        <v>2.0</v>
      </c>
      <c t="s" s="25" r="N23">
        <v>250</v>
      </c>
      <c t="str" s="28" r="O23">
        <f t="shared" si="7"/>
        <v>91.0</v>
      </c>
      <c t="str" s="27" r="P23">
        <f t="shared" si="8"/>
        <v>1</v>
      </c>
      <c t="s" s="25" r="Q23">
        <v>251</v>
      </c>
      <c t="str" s="28" r="R23">
        <f t="shared" si="9"/>
        <v>65.5</v>
      </c>
      <c t="str" s="27" r="S23">
        <f t="shared" si="10"/>
        <v>1</v>
      </c>
      <c t="s" s="25" r="T23">
        <v>252</v>
      </c>
      <c t="str" s="28" r="U23">
        <f t="shared" si="11"/>
        <v>65.2</v>
      </c>
      <c t="str" s="27" r="V23">
        <f t="shared" si="12"/>
        <v>1</v>
      </c>
      <c t="s" s="25" r="W23">
        <v>253</v>
      </c>
      <c t="str" s="28" r="X23">
        <f t="shared" si="13"/>
        <v>79.3</v>
      </c>
      <c t="str" s="27" r="Y23">
        <f t="shared" si="14"/>
        <v>1</v>
      </c>
      <c t="s" s="25" r="Z23">
        <v>254</v>
      </c>
      <c t="str" s="28" r="AA23">
        <f t="shared" si="15"/>
        <v>78.3</v>
      </c>
      <c t="str" s="27" r="AB23">
        <f t="shared" si="16"/>
        <v>-1</v>
      </c>
      <c t="s" s="25" r="AC23">
        <v>255</v>
      </c>
      <c t="str" s="28" r="AD23">
        <f t="shared" si="17"/>
        <v>76.5</v>
      </c>
      <c t="str" s="27" r="AE23">
        <f t="shared" si="18"/>
        <v>1</v>
      </c>
      <c t="s" s="25" r="AF23">
        <v>256</v>
      </c>
      <c t="str" s="28" r="AG23">
        <f t="shared" si="19"/>
        <v>87.7</v>
      </c>
      <c t="str" s="27" r="AH23">
        <f t="shared" si="20"/>
        <v>1</v>
      </c>
      <c t="s" s="25" r="AI23">
        <v>257</v>
      </c>
      <c t="str" s="28" r="AJ23">
        <f t="shared" si="21"/>
        <v>82.6</v>
      </c>
      <c t="str" s="27" r="AK23">
        <f t="shared" si="22"/>
        <v>1</v>
      </c>
      <c t="s" s="25" r="AL23">
        <v>258</v>
      </c>
      <c t="str" s="28" r="AM23">
        <f t="shared" si="23"/>
        <v>285.9</v>
      </c>
      <c t="str" s="27" r="AN23">
        <f t="shared" si="24"/>
        <v>1</v>
      </c>
      <c s="25" r="AO23">
        <v>1146.0</v>
      </c>
      <c t="str" s="29" r="AP23">
        <f t="shared" si="25"/>
        <v>1146</v>
      </c>
      <c t="str" s="27" r="AQ23">
        <f t="shared" si="28"/>
        <v>1</v>
      </c>
      <c t="str" s="30" r="AR23">
        <f t="shared" si="27"/>
        <v>10</v>
      </c>
      <c s="23" r="AS23"/>
      <c s="3" r="AT23"/>
      <c s="3" r="AU23"/>
      <c s="3" r="AV23"/>
    </row>
    <row customHeight="1" r="24" ht="12.75">
      <c s="15" r="A24">
        <v>22.0</v>
      </c>
      <c s="24" r="B24">
        <v>41964.77903341436</v>
      </c>
      <c t="s" s="25" r="C24">
        <v>259</v>
      </c>
      <c t="s" s="25" r="D24">
        <v>260</v>
      </c>
      <c s="25" r="E24">
        <v>239480.0</v>
      </c>
      <c s="26" r="F24">
        <v>1.0</v>
      </c>
      <c t="str" s="26" r="G24">
        <f t="shared" si="1"/>
        <v>2</v>
      </c>
      <c t="str" s="26" r="H24">
        <f t="shared" si="2"/>
        <v>3</v>
      </c>
      <c t="str" s="26" r="I24">
        <f t="shared" si="3"/>
        <v>9</v>
      </c>
      <c t="str" s="26" r="J24">
        <f t="shared" si="4"/>
        <v>4</v>
      </c>
      <c t="str" s="26" r="K24">
        <f t="shared" si="5"/>
        <v>8</v>
      </c>
      <c t="str" s="26" r="L24">
        <f t="shared" si="6"/>
        <v>0</v>
      </c>
      <c s="27" r="M24">
        <v>2.0</v>
      </c>
      <c t="s" s="25" r="N24">
        <v>261</v>
      </c>
      <c t="str" s="28" r="O24">
        <f t="shared" si="7"/>
        <v>88.9</v>
      </c>
      <c t="str" s="27" r="P24">
        <f t="shared" si="8"/>
        <v>1</v>
      </c>
      <c t="s" s="25" r="Q24">
        <v>262</v>
      </c>
      <c t="str" s="28" r="R24">
        <f t="shared" si="9"/>
        <v>63.4</v>
      </c>
      <c t="str" s="27" r="S24">
        <f t="shared" si="10"/>
        <v>1</v>
      </c>
      <c t="s" s="25" r="T24">
        <v>263</v>
      </c>
      <c t="str" s="28" r="U24">
        <f t="shared" si="11"/>
        <v>63.3</v>
      </c>
      <c t="str" s="27" r="V24">
        <f t="shared" si="12"/>
        <v>1</v>
      </c>
      <c t="s" s="25" r="W24">
        <v>264</v>
      </c>
      <c t="str" s="28" r="X24">
        <f t="shared" si="13"/>
        <v>79.0</v>
      </c>
      <c t="str" s="27" r="Y24">
        <f t="shared" si="14"/>
        <v>1</v>
      </c>
      <c t="s" s="25" r="Z24">
        <v>265</v>
      </c>
      <c t="str" s="28" r="AA24">
        <f t="shared" si="15"/>
        <v>82.7</v>
      </c>
      <c t="str" s="27" r="AB24">
        <f t="shared" si="16"/>
        <v>-1</v>
      </c>
      <c t="s" s="25" r="AC24">
        <v>266</v>
      </c>
      <c t="str" s="28" r="AD24">
        <f t="shared" si="17"/>
        <v>78.7</v>
      </c>
      <c t="str" s="27" r="AE24">
        <f t="shared" si="18"/>
        <v>1</v>
      </c>
      <c t="s" s="25" r="AF24">
        <v>267</v>
      </c>
      <c t="str" s="28" r="AG24">
        <f t="shared" si="19"/>
        <v>84.5</v>
      </c>
      <c t="str" s="27" r="AH24">
        <f t="shared" si="20"/>
        <v>1</v>
      </c>
      <c t="s" s="25" r="AI24">
        <v>268</v>
      </c>
      <c t="str" s="28" r="AJ24">
        <f t="shared" si="21"/>
        <v>83.7</v>
      </c>
      <c t="str" s="27" r="AK24">
        <f t="shared" si="22"/>
        <v>1</v>
      </c>
      <c t="s" s="25" r="AL24">
        <v>269</v>
      </c>
      <c t="str" s="28" r="AM24">
        <f t="shared" si="23"/>
        <v>302.9</v>
      </c>
      <c t="str" s="27" r="AN24">
        <f t="shared" si="24"/>
        <v>1</v>
      </c>
      <c s="25" r="AO24">
        <v>228.0</v>
      </c>
      <c t="str" s="29" r="AP24">
        <f t="shared" si="25"/>
        <v>228</v>
      </c>
      <c t="str" s="27" r="AQ24">
        <f t="shared" si="28"/>
        <v>1</v>
      </c>
      <c t="str" s="30" r="AR24">
        <f t="shared" si="27"/>
        <v>10</v>
      </c>
      <c s="23" r="AS24"/>
      <c s="3" r="AT24"/>
      <c s="3" r="AU24"/>
      <c s="3" r="AV24"/>
    </row>
    <row customHeight="1" r="25" ht="12.75">
      <c s="15" r="A25">
        <v>23.0</v>
      </c>
      <c s="24" r="B25">
        <v>41964.77558689815</v>
      </c>
      <c t="s" s="25" r="C25">
        <v>270</v>
      </c>
      <c t="s" s="25" r="D25">
        <v>271</v>
      </c>
      <c s="32" r="E25">
        <v>240069.0</v>
      </c>
      <c s="26" r="F25">
        <v>1.0</v>
      </c>
      <c t="str" s="26" r="G25">
        <f t="shared" si="1"/>
        <v>2</v>
      </c>
      <c t="str" s="26" r="H25">
        <f t="shared" si="2"/>
        <v>4</v>
      </c>
      <c t="str" s="26" r="I25">
        <f t="shared" si="3"/>
        <v>0</v>
      </c>
      <c t="str" s="26" r="J25">
        <f t="shared" si="4"/>
        <v>0</v>
      </c>
      <c t="str" s="26" r="K25">
        <f t="shared" si="5"/>
        <v>6</v>
      </c>
      <c t="str" s="26" r="L25">
        <f t="shared" si="6"/>
        <v>9</v>
      </c>
      <c s="27" r="M25">
        <v>2.0</v>
      </c>
      <c t="s" s="25" r="N25">
        <v>272</v>
      </c>
      <c t="str" s="28" r="O25">
        <f t="shared" si="7"/>
        <v>94.6</v>
      </c>
      <c t="str" s="27" r="P25">
        <f t="shared" si="8"/>
        <v>1</v>
      </c>
      <c t="s" s="25" r="Q25">
        <v>273</v>
      </c>
      <c t="str" s="28" r="R25">
        <f t="shared" si="9"/>
        <v>72.7</v>
      </c>
      <c t="str" s="27" r="S25">
        <f t="shared" si="10"/>
        <v>1</v>
      </c>
      <c t="s" s="25" r="T25">
        <v>274</v>
      </c>
      <c t="str" s="28" r="U25">
        <f t="shared" si="11"/>
        <v>71.4</v>
      </c>
      <c t="str" s="27" r="V25">
        <f t="shared" si="12"/>
        <v>1</v>
      </c>
      <c t="s" s="25" r="W25">
        <v>275</v>
      </c>
      <c t="str" s="28" r="X25">
        <f t="shared" si="13"/>
        <v>87.2</v>
      </c>
      <c t="str" s="27" r="Y25">
        <f t="shared" si="14"/>
        <v>1</v>
      </c>
      <c t="s" s="25" r="Z25">
        <v>276</v>
      </c>
      <c t="str" s="28" r="AA25">
        <f t="shared" si="15"/>
        <v>80.1</v>
      </c>
      <c t="str" s="27" r="AB25">
        <f t="shared" si="16"/>
        <v>-1</v>
      </c>
      <c t="s" s="25" r="AC25">
        <v>277</v>
      </c>
      <c t="str" s="28" r="AD25">
        <f t="shared" si="17"/>
        <v>80.5</v>
      </c>
      <c t="str" s="27" r="AE25">
        <f t="shared" si="18"/>
        <v>1</v>
      </c>
      <c t="s" s="25" r="AF25">
        <v>278</v>
      </c>
      <c t="str" s="28" r="AG25">
        <f t="shared" si="19"/>
        <v>81.8</v>
      </c>
      <c t="str" s="27" r="AH25">
        <f t="shared" si="20"/>
        <v>1</v>
      </c>
      <c t="s" s="25" r="AI25">
        <v>279</v>
      </c>
      <c t="str" s="28" r="AJ25">
        <f t="shared" si="21"/>
        <v>84.3</v>
      </c>
      <c t="str" s="27" r="AK25">
        <f t="shared" si="22"/>
        <v>1</v>
      </c>
      <c t="s" s="25" r="AL25">
        <v>280</v>
      </c>
      <c t="str" s="28" r="AM25">
        <f t="shared" si="23"/>
        <v>180.4</v>
      </c>
      <c t="str" s="27" r="AN25">
        <f t="shared" si="24"/>
        <v>1</v>
      </c>
      <c s="25" r="AO25">
        <v>362.0</v>
      </c>
      <c t="str" s="29" r="AP25">
        <f t="shared" si="25"/>
        <v>362</v>
      </c>
      <c t="str" s="27" r="AQ25">
        <f t="shared" si="28"/>
        <v>1</v>
      </c>
      <c t="str" s="30" r="AR25">
        <f t="shared" si="27"/>
        <v>10</v>
      </c>
      <c s="23" r="AS25"/>
      <c s="3" r="AT25"/>
      <c s="3" r="AU25"/>
      <c s="3" r="AV25"/>
    </row>
    <row customHeight="1" r="26" ht="12.75">
      <c s="15" r="A26">
        <v>24.0</v>
      </c>
      <c s="24" r="B26">
        <v>41964.76476842593</v>
      </c>
      <c t="s" s="25" r="C26">
        <v>281</v>
      </c>
      <c t="s" s="25" r="D26">
        <v>282</v>
      </c>
      <c s="25" r="E26">
        <v>246477.0</v>
      </c>
      <c s="26" r="F26">
        <v>1.0</v>
      </c>
      <c t="str" s="26" r="G26">
        <f t="shared" si="1"/>
        <v>2</v>
      </c>
      <c t="str" s="26" r="H26">
        <f t="shared" si="2"/>
        <v>4</v>
      </c>
      <c t="str" s="26" r="I26">
        <f t="shared" si="3"/>
        <v>6</v>
      </c>
      <c t="str" s="26" r="J26">
        <f t="shared" si="4"/>
        <v>4</v>
      </c>
      <c t="str" s="26" r="K26">
        <f t="shared" si="5"/>
        <v>7</v>
      </c>
      <c t="str" s="26" r="L26">
        <f t="shared" si="6"/>
        <v>7</v>
      </c>
      <c s="27" r="M26">
        <v>2.0</v>
      </c>
      <c t="s" s="25" r="N26">
        <v>283</v>
      </c>
      <c t="str" s="28" r="O26">
        <f t="shared" si="7"/>
        <v>95.9</v>
      </c>
      <c t="str" s="27" r="P26">
        <f t="shared" si="8"/>
        <v>1</v>
      </c>
      <c t="s" s="25" r="Q26">
        <v>284</v>
      </c>
      <c t="str" s="28" r="R26">
        <f t="shared" si="9"/>
        <v>70.5</v>
      </c>
      <c t="str" s="27" r="S26">
        <f t="shared" si="10"/>
        <v>1</v>
      </c>
      <c t="s" s="25" r="T26">
        <v>285</v>
      </c>
      <c t="str" s="28" r="U26">
        <f t="shared" si="11"/>
        <v>70.1</v>
      </c>
      <c t="str" s="27" r="V26">
        <f t="shared" si="12"/>
        <v>1</v>
      </c>
      <c t="s" s="25" r="W26">
        <v>286</v>
      </c>
      <c t="str" s="28" r="X26">
        <f t="shared" si="13"/>
        <v>85.5</v>
      </c>
      <c t="str" s="27" r="Y26">
        <f t="shared" si="14"/>
        <v>1</v>
      </c>
      <c s="25" r="Z26"/>
      <c t="str" s="28" r="AA26">
        <f t="shared" si="15"/>
        <v>81.8</v>
      </c>
      <c t="str" s="27" r="AB26">
        <f t="shared" si="16"/>
        <v>0</v>
      </c>
      <c s="25" r="AC26"/>
      <c t="str" s="28" r="AD26">
        <f t="shared" si="17"/>
        <v>80.2</v>
      </c>
      <c t="str" s="27" r="AE26">
        <f t="shared" si="18"/>
        <v>0</v>
      </c>
      <c t="s" s="25" r="AF26">
        <v>287</v>
      </c>
      <c t="str" s="28" r="AG26">
        <f t="shared" si="19"/>
        <v>85.5</v>
      </c>
      <c t="str" s="27" r="AH26">
        <f t="shared" si="20"/>
        <v>1</v>
      </c>
      <c t="s" s="25" r="AI26">
        <v>288</v>
      </c>
      <c t="str" s="28" r="AJ26">
        <f t="shared" si="21"/>
        <v>84.4</v>
      </c>
      <c t="str" s="27" r="AK26">
        <f t="shared" si="22"/>
        <v>1</v>
      </c>
      <c t="s" s="25" r="AL26">
        <v>289</v>
      </c>
      <c t="str" s="28" r="AM26">
        <f t="shared" si="23"/>
        <v>202.4</v>
      </c>
      <c t="str" s="27" r="AN26">
        <f t="shared" si="24"/>
        <v>1</v>
      </c>
      <c s="25" r="AO26"/>
      <c t="str" s="29" r="AP26">
        <f t="shared" si="25"/>
        <v>288</v>
      </c>
      <c t="str" s="27" r="AQ26">
        <f t="shared" si="28"/>
        <v>0</v>
      </c>
      <c t="str" s="30" r="AR26">
        <f t="shared" si="27"/>
        <v>9</v>
      </c>
      <c s="23" r="AS26"/>
      <c s="3" r="AT26"/>
      <c s="3" r="AU26"/>
      <c s="3" r="AV26"/>
    </row>
    <row customHeight="1" r="27" ht="12.75">
      <c s="15" r="A27">
        <v>25.0</v>
      </c>
      <c s="24" r="B27">
        <v>41964.767692534726</v>
      </c>
      <c t="s" s="25" r="C27">
        <v>290</v>
      </c>
      <c t="s" s="25" r="D27">
        <v>291</v>
      </c>
      <c s="25" r="E27">
        <v>251967.0</v>
      </c>
      <c s="26" r="F27">
        <v>1.0</v>
      </c>
      <c t="str" s="26" r="G27">
        <f t="shared" si="1"/>
        <v>2</v>
      </c>
      <c t="str" s="26" r="H27">
        <f t="shared" si="2"/>
        <v>5</v>
      </c>
      <c t="str" s="26" r="I27">
        <f t="shared" si="3"/>
        <v>1</v>
      </c>
      <c t="str" s="26" r="J27">
        <f t="shared" si="4"/>
        <v>9</v>
      </c>
      <c t="str" s="26" r="K27">
        <f t="shared" si="5"/>
        <v>6</v>
      </c>
      <c t="str" s="26" r="L27">
        <f t="shared" si="6"/>
        <v>7</v>
      </c>
      <c s="27" r="M27">
        <v>2.0</v>
      </c>
      <c t="s" s="25" r="N27">
        <v>292</v>
      </c>
      <c t="str" s="28" r="O27">
        <f t="shared" si="7"/>
        <v>98.0</v>
      </c>
      <c t="str" s="27" r="P27">
        <f t="shared" si="8"/>
        <v>1</v>
      </c>
      <c t="s" s="25" r="Q27">
        <v>293</v>
      </c>
      <c t="str" s="28" r="R27">
        <f t="shared" si="9"/>
        <v>70.7</v>
      </c>
      <c t="str" s="27" r="S27">
        <f t="shared" si="10"/>
        <v>1</v>
      </c>
      <c t="s" s="25" r="T27">
        <v>294</v>
      </c>
      <c t="str" s="28" r="U27">
        <f t="shared" si="11"/>
        <v>69.7</v>
      </c>
      <c t="str" s="27" r="V27">
        <f t="shared" si="12"/>
        <v>1</v>
      </c>
      <c t="s" s="25" r="W27">
        <v>295</v>
      </c>
      <c t="str" s="28" r="X27">
        <f t="shared" si="13"/>
        <v>85.4</v>
      </c>
      <c t="str" s="27" r="Y27">
        <f t="shared" si="14"/>
        <v>1</v>
      </c>
      <c s="25" r="Z27"/>
      <c t="str" s="28" r="AA27">
        <f t="shared" si="15"/>
        <v>82.8</v>
      </c>
      <c t="str" s="27" r="AB27">
        <f t="shared" si="16"/>
        <v>0</v>
      </c>
      <c t="s" s="25" r="AC27">
        <v>296</v>
      </c>
      <c t="str" s="28" r="AD27">
        <f t="shared" si="17"/>
        <v>80.1</v>
      </c>
      <c t="str" s="27" r="AE27">
        <f t="shared" si="18"/>
        <v>-1</v>
      </c>
      <c t="s" s="25" r="AF27">
        <v>297</v>
      </c>
      <c t="str" s="28" r="AG27">
        <f t="shared" si="19"/>
        <v>90.5</v>
      </c>
      <c t="str" s="27" r="AH27">
        <f t="shared" si="20"/>
        <v>1</v>
      </c>
      <c t="s" s="25" r="AI27">
        <v>298</v>
      </c>
      <c t="str" s="28" r="AJ27">
        <f t="shared" si="21"/>
        <v>84.1</v>
      </c>
      <c t="str" s="27" r="AK27">
        <f t="shared" si="22"/>
        <v>1</v>
      </c>
      <c t="s" s="25" r="AL27">
        <v>299</v>
      </c>
      <c t="str" s="28" r="AM27">
        <f t="shared" si="23"/>
        <v>202.4</v>
      </c>
      <c t="str" s="27" r="AN27">
        <f t="shared" si="24"/>
        <v>1</v>
      </c>
      <c s="25" r="AO27">
        <v>362.0</v>
      </c>
      <c t="str" s="29" r="AP27">
        <f t="shared" si="25"/>
        <v>362</v>
      </c>
      <c t="str" s="27" r="AQ27">
        <f t="shared" si="28"/>
        <v>1</v>
      </c>
      <c t="str" s="30" r="AR27">
        <f t="shared" si="27"/>
        <v>9</v>
      </c>
      <c s="23" r="AS27"/>
      <c s="3" r="AT27"/>
      <c s="3" r="AU27"/>
      <c s="3" r="AV27"/>
    </row>
    <row customHeight="1" r="28" ht="12.75">
      <c s="15" r="A28">
        <v>26.0</v>
      </c>
      <c s="24" r="B28">
        <v>41964.76807728009</v>
      </c>
      <c t="s" s="25" r="C28">
        <v>300</v>
      </c>
      <c t="s" s="25" r="D28">
        <v>301</v>
      </c>
      <c s="25" r="E28">
        <v>248333.0</v>
      </c>
      <c s="26" r="F28">
        <v>1.0</v>
      </c>
      <c t="str" s="26" r="G28">
        <f t="shared" si="1"/>
        <v>2</v>
      </c>
      <c t="str" s="26" r="H28">
        <f t="shared" si="2"/>
        <v>4</v>
      </c>
      <c t="str" s="26" r="I28">
        <f t="shared" si="3"/>
        <v>8</v>
      </c>
      <c t="str" s="26" r="J28">
        <f t="shared" si="4"/>
        <v>3</v>
      </c>
      <c t="str" s="26" r="K28">
        <f t="shared" si="5"/>
        <v>3</v>
      </c>
      <c t="str" s="26" r="L28">
        <f t="shared" si="6"/>
        <v>3</v>
      </c>
      <c s="27" r="M28">
        <v>2.0</v>
      </c>
      <c t="s" s="25" r="N28">
        <v>302</v>
      </c>
      <c t="str" s="28" r="O28">
        <f t="shared" si="7"/>
        <v>91.0</v>
      </c>
      <c t="str" s="27" r="P28">
        <f t="shared" si="8"/>
        <v>1</v>
      </c>
      <c t="s" s="25" r="Q28">
        <v>303</v>
      </c>
      <c t="str" s="28" r="R28">
        <f t="shared" si="9"/>
        <v>67.2</v>
      </c>
      <c t="str" s="27" r="S28">
        <f t="shared" si="10"/>
        <v>1</v>
      </c>
      <c t="s" s="25" r="T28">
        <v>304</v>
      </c>
      <c t="str" s="28" r="U28">
        <f t="shared" si="11"/>
        <v>66.8</v>
      </c>
      <c t="str" s="27" r="V28">
        <f t="shared" si="12"/>
        <v>1</v>
      </c>
      <c t="s" s="25" r="W28">
        <v>305</v>
      </c>
      <c t="str" s="28" r="X28">
        <f t="shared" si="13"/>
        <v>81.3</v>
      </c>
      <c t="str" s="27" r="Y28">
        <f t="shared" si="14"/>
        <v>1</v>
      </c>
      <c s="25" r="Z28"/>
      <c t="str" s="28" r="AA28">
        <f t="shared" si="15"/>
        <v>77.6</v>
      </c>
      <c t="str" s="27" r="AB28">
        <f t="shared" si="16"/>
        <v>0</v>
      </c>
      <c t="s" s="25" r="AC28">
        <v>306</v>
      </c>
      <c t="str" s="28" r="AD28">
        <f t="shared" si="17"/>
        <v>77.6</v>
      </c>
      <c t="str" s="27" r="AE28">
        <f t="shared" si="18"/>
        <v>-1</v>
      </c>
      <c t="s" s="25" r="AF28">
        <v>307</v>
      </c>
      <c t="str" s="28" r="AG28">
        <f t="shared" si="19"/>
        <v>84.0</v>
      </c>
      <c t="str" s="27" r="AH28">
        <f t="shared" si="20"/>
        <v>1</v>
      </c>
      <c t="s" s="25" r="AI28">
        <v>308</v>
      </c>
      <c t="str" s="28" r="AJ28">
        <f t="shared" si="21"/>
        <v>82.9</v>
      </c>
      <c t="str" s="27" r="AK28">
        <f t="shared" si="22"/>
        <v>1</v>
      </c>
      <c t="s" s="25" r="AL28">
        <v>309</v>
      </c>
      <c t="str" s="28" r="AM28">
        <f t="shared" si="23"/>
        <v>254.8</v>
      </c>
      <c t="str" s="27" r="AN28">
        <f t="shared" si="24"/>
        <v>1</v>
      </c>
      <c s="25" r="AO28">
        <v>723.0</v>
      </c>
      <c t="str" s="29" r="AP28">
        <f t="shared" si="25"/>
        <v>723</v>
      </c>
      <c t="str" s="27" r="AQ28">
        <f t="shared" si="28"/>
        <v>1</v>
      </c>
      <c t="str" s="30" r="AR28">
        <f t="shared" si="27"/>
        <v>9</v>
      </c>
      <c s="23" r="AS28"/>
      <c s="3" r="AT28"/>
      <c s="3" r="AU28"/>
      <c s="3" r="AV28"/>
    </row>
    <row customHeight="1" r="29" ht="12.75">
      <c s="15" r="A29">
        <v>27.0</v>
      </c>
      <c s="24" r="B29">
        <v>41964.76809856482</v>
      </c>
      <c t="s" s="25" r="C29">
        <v>310</v>
      </c>
      <c t="s" s="25" r="D29">
        <v>311</v>
      </c>
      <c s="25" r="E29">
        <v>251965.0</v>
      </c>
      <c s="26" r="F29">
        <v>1.0</v>
      </c>
      <c t="str" s="26" r="G29">
        <f t="shared" si="1"/>
        <v>2</v>
      </c>
      <c t="str" s="26" r="H29">
        <f t="shared" si="2"/>
        <v>5</v>
      </c>
      <c t="str" s="26" r="I29">
        <f t="shared" si="3"/>
        <v>1</v>
      </c>
      <c t="str" s="26" r="J29">
        <f t="shared" si="4"/>
        <v>9</v>
      </c>
      <c t="str" s="26" r="K29">
        <f t="shared" si="5"/>
        <v>6</v>
      </c>
      <c t="str" s="26" r="L29">
        <f t="shared" si="6"/>
        <v>5</v>
      </c>
      <c s="27" r="M29">
        <v>2.0</v>
      </c>
      <c t="s" s="25" r="N29">
        <v>312</v>
      </c>
      <c t="str" s="28" r="O29">
        <f t="shared" si="7"/>
        <v>96.0</v>
      </c>
      <c t="str" s="27" r="P29">
        <f t="shared" si="8"/>
        <v>1</v>
      </c>
      <c t="s" s="25" r="Q29">
        <v>313</v>
      </c>
      <c t="str" s="28" r="R29">
        <f t="shared" si="9"/>
        <v>68.7</v>
      </c>
      <c t="str" s="27" r="S29">
        <f t="shared" si="10"/>
        <v>1</v>
      </c>
      <c t="s" s="25" r="T29">
        <v>314</v>
      </c>
      <c t="str" s="28" r="U29">
        <f t="shared" si="11"/>
        <v>67.7</v>
      </c>
      <c t="str" s="27" r="V29">
        <f t="shared" si="12"/>
        <v>1</v>
      </c>
      <c t="s" s="25" r="W29">
        <v>315</v>
      </c>
      <c t="str" s="28" r="X29">
        <f t="shared" si="13"/>
        <v>83.5</v>
      </c>
      <c t="str" s="27" r="Y29">
        <f t="shared" si="14"/>
        <v>1</v>
      </c>
      <c s="25" r="Z29"/>
      <c t="str" s="28" r="AA29">
        <f t="shared" si="15"/>
        <v>82.7</v>
      </c>
      <c t="str" s="27" r="AB29">
        <f t="shared" si="16"/>
        <v>0</v>
      </c>
      <c t="s" s="25" r="AC29">
        <v>316</v>
      </c>
      <c t="str" s="28" r="AD29">
        <f t="shared" si="17"/>
        <v>79.5</v>
      </c>
      <c t="str" s="27" r="AE29">
        <f t="shared" si="18"/>
        <v>-1</v>
      </c>
      <c t="s" s="25" r="AF29">
        <v>317</v>
      </c>
      <c t="str" s="28" r="AG29">
        <f t="shared" si="19"/>
        <v>90.2</v>
      </c>
      <c t="str" s="27" r="AH29">
        <f t="shared" si="20"/>
        <v>1</v>
      </c>
      <c t="s" s="25" r="AI29">
        <v>318</v>
      </c>
      <c t="str" s="28" r="AJ29">
        <f t="shared" si="21"/>
        <v>83.7</v>
      </c>
      <c t="str" s="27" r="AK29">
        <f t="shared" si="22"/>
        <v>1</v>
      </c>
      <c t="s" s="25" r="AL29">
        <v>319</v>
      </c>
      <c t="str" s="28" r="AM29">
        <f t="shared" si="23"/>
        <v>227.1</v>
      </c>
      <c t="str" s="27" r="AN29">
        <f t="shared" si="24"/>
        <v>1</v>
      </c>
      <c s="25" r="AO29">
        <v>362.0</v>
      </c>
      <c t="str" s="29" r="AP29">
        <f t="shared" si="25"/>
        <v>362</v>
      </c>
      <c t="str" s="27" r="AQ29">
        <f t="shared" si="28"/>
        <v>1</v>
      </c>
      <c t="str" s="30" r="AR29">
        <f t="shared" si="27"/>
        <v>9</v>
      </c>
      <c s="23" r="AS29"/>
      <c s="3" r="AT29"/>
      <c s="3" r="AU29"/>
      <c s="3" r="AV29"/>
    </row>
    <row customHeight="1" r="30" ht="12.75">
      <c s="15" r="A30">
        <v>28.0</v>
      </c>
      <c s="24" r="B30">
        <v>41964.77049768518</v>
      </c>
      <c t="s" s="25" r="C30">
        <v>320</v>
      </c>
      <c t="s" s="25" r="D30">
        <v>321</v>
      </c>
      <c s="25" r="E30">
        <v>243652.0</v>
      </c>
      <c s="26" r="F30">
        <v>1.0</v>
      </c>
      <c t="str" s="26" r="G30">
        <f t="shared" si="1"/>
        <v>2</v>
      </c>
      <c t="str" s="26" r="H30">
        <f t="shared" si="2"/>
        <v>4</v>
      </c>
      <c t="str" s="26" r="I30">
        <f t="shared" si="3"/>
        <v>3</v>
      </c>
      <c t="str" s="26" r="J30">
        <f t="shared" si="4"/>
        <v>6</v>
      </c>
      <c t="str" s="26" r="K30">
        <f t="shared" si="5"/>
        <v>5</v>
      </c>
      <c t="str" s="26" r="L30">
        <f t="shared" si="6"/>
        <v>2</v>
      </c>
      <c s="27" r="M30">
        <v>2.0</v>
      </c>
      <c t="s" s="25" r="N30">
        <v>322</v>
      </c>
      <c t="str" s="28" r="O30">
        <f t="shared" si="7"/>
        <v>91.8</v>
      </c>
      <c t="str" s="27" r="P30">
        <f t="shared" si="8"/>
        <v>1</v>
      </c>
      <c t="s" s="25" r="Q30">
        <v>323</v>
      </c>
      <c t="str" s="28" r="R30">
        <f t="shared" si="9"/>
        <v>65.8</v>
      </c>
      <c t="str" s="27" r="S30">
        <f t="shared" si="10"/>
        <v>1</v>
      </c>
      <c t="s" s="25" r="T30">
        <v>324</v>
      </c>
      <c t="str" s="28" r="U30">
        <f t="shared" si="11"/>
        <v>65.0</v>
      </c>
      <c t="str" s="27" r="V30">
        <f t="shared" si="12"/>
        <v>1</v>
      </c>
      <c t="s" s="25" r="W30">
        <v>325</v>
      </c>
      <c t="str" s="28" r="X30">
        <f t="shared" si="13"/>
        <v>80.6</v>
      </c>
      <c t="str" s="27" r="Y30">
        <f t="shared" si="14"/>
        <v>1</v>
      </c>
      <c s="25" r="Z30"/>
      <c t="str" s="28" r="AA30">
        <f t="shared" si="15"/>
        <v>80.4</v>
      </c>
      <c t="str" s="27" r="AB30">
        <f t="shared" si="16"/>
        <v>0</v>
      </c>
      <c t="s" s="25" r="AC30">
        <v>326</v>
      </c>
      <c t="str" s="28" r="AD30">
        <f t="shared" si="17"/>
        <v>78.0</v>
      </c>
      <c t="str" s="27" r="AE30">
        <f t="shared" si="18"/>
        <v>1</v>
      </c>
      <c t="s" s="25" r="AF30">
        <v>327</v>
      </c>
      <c t="str" s="28" r="AG30">
        <f t="shared" si="19"/>
        <v>86.8</v>
      </c>
      <c t="str" s="27" r="AH30">
        <f t="shared" si="20"/>
        <v>1</v>
      </c>
      <c t="s" s="33" r="AI30">
        <v>328</v>
      </c>
      <c t="str" s="28" r="AJ30">
        <f t="shared" si="21"/>
        <v>82.9</v>
      </c>
      <c t="str" s="27" r="AK30">
        <f t="shared" si="22"/>
        <v>-1</v>
      </c>
      <c t="s" s="25" r="AL30">
        <v>329</v>
      </c>
      <c t="str" s="28" r="AM30">
        <f t="shared" si="23"/>
        <v>269.9</v>
      </c>
      <c t="str" s="27" r="AN30">
        <f t="shared" si="24"/>
        <v>1</v>
      </c>
      <c s="25" r="AO30">
        <v>456.0</v>
      </c>
      <c t="str" s="29" r="AP30">
        <f t="shared" si="25"/>
        <v>456</v>
      </c>
      <c t="str" s="27" r="AQ30">
        <f t="shared" si="28"/>
        <v>1</v>
      </c>
      <c t="str" s="30" r="AR30">
        <f t="shared" si="27"/>
        <v>9</v>
      </c>
      <c s="23" r="AS30"/>
      <c s="3" r="AT30"/>
      <c s="3" r="AU30"/>
      <c s="3" r="AV30"/>
    </row>
    <row customHeight="1" r="31" ht="12.75">
      <c s="15" r="A31">
        <v>29.0</v>
      </c>
      <c s="24" r="B31">
        <v>41964.77099597223</v>
      </c>
      <c t="s" s="25" r="C31">
        <v>330</v>
      </c>
      <c t="s" s="25" r="D31">
        <v>331</v>
      </c>
      <c s="25" r="E31">
        <v>250972.0</v>
      </c>
      <c s="26" r="F31">
        <v>1.0</v>
      </c>
      <c t="str" s="26" r="G31">
        <f t="shared" si="1"/>
        <v>2</v>
      </c>
      <c t="str" s="26" r="H31">
        <f t="shared" si="2"/>
        <v>5</v>
      </c>
      <c t="str" s="26" r="I31">
        <f t="shared" si="3"/>
        <v>0</v>
      </c>
      <c t="str" s="26" r="J31">
        <f t="shared" si="4"/>
        <v>9</v>
      </c>
      <c t="str" s="26" r="K31">
        <f t="shared" si="5"/>
        <v>7</v>
      </c>
      <c t="str" s="26" r="L31">
        <f t="shared" si="6"/>
        <v>2</v>
      </c>
      <c s="27" r="M31">
        <v>2.0</v>
      </c>
      <c t="s" s="31" r="N31">
        <v>332</v>
      </c>
      <c t="str" s="28" r="O31">
        <f t="shared" si="7"/>
        <v>93.0</v>
      </c>
      <c t="str" s="27" r="P31">
        <f t="shared" si="8"/>
        <v>1</v>
      </c>
      <c t="s" s="25" r="Q31">
        <v>333</v>
      </c>
      <c t="str" s="28" r="R31">
        <f t="shared" si="9"/>
        <v>65.5</v>
      </c>
      <c t="str" s="27" r="S31">
        <f t="shared" si="10"/>
        <v>1</v>
      </c>
      <c t="s" s="25" r="T31">
        <v>334</v>
      </c>
      <c t="str" s="28" r="U31">
        <f t="shared" si="11"/>
        <v>64.4</v>
      </c>
      <c t="str" s="27" r="V31">
        <f t="shared" si="12"/>
        <v>1</v>
      </c>
      <c t="s" s="25" r="W31">
        <v>335</v>
      </c>
      <c t="str" s="28" r="X31">
        <f t="shared" si="13"/>
        <v>80.8</v>
      </c>
      <c t="str" s="27" r="Y31">
        <f t="shared" si="14"/>
        <v>1</v>
      </c>
      <c s="25" r="Z31"/>
      <c t="str" s="28" r="AA31">
        <f t="shared" si="15"/>
        <v>83.2</v>
      </c>
      <c t="str" s="27" r="AB31">
        <f t="shared" si="16"/>
        <v>0</v>
      </c>
      <c t="s" s="25" r="AC31">
        <v>336</v>
      </c>
      <c t="str" s="28" r="AD31">
        <f t="shared" si="17"/>
        <v>79.0</v>
      </c>
      <c t="str" s="27" r="AE31">
        <f t="shared" si="18"/>
        <v>1</v>
      </c>
      <c t="s" s="25" r="AF31">
        <v>337</v>
      </c>
      <c t="str" s="28" r="AG31">
        <f t="shared" si="19"/>
        <v>89.8</v>
      </c>
      <c t="str" s="27" r="AH31">
        <f t="shared" si="20"/>
        <v>1</v>
      </c>
      <c t="s" s="33" r="AI31">
        <v>338</v>
      </c>
      <c t="str" s="28" r="AJ31">
        <f t="shared" si="21"/>
        <v>83.3</v>
      </c>
      <c t="str" s="27" r="AK31">
        <f t="shared" si="22"/>
        <v>-1</v>
      </c>
      <c t="s" s="25" r="AL31">
        <v>339</v>
      </c>
      <c t="str" s="28" r="AM31">
        <f t="shared" si="23"/>
        <v>269.9</v>
      </c>
      <c t="str" s="27" r="AN31">
        <f t="shared" si="24"/>
        <v>1</v>
      </c>
      <c s="25" r="AO31">
        <v>288.0</v>
      </c>
      <c t="str" s="29" r="AP31">
        <f t="shared" si="25"/>
        <v>288</v>
      </c>
      <c t="str" s="27" r="AQ31">
        <f t="shared" si="28"/>
        <v>1</v>
      </c>
      <c t="str" s="30" r="AR31">
        <f t="shared" si="27"/>
        <v>9</v>
      </c>
      <c s="23" r="AS31"/>
      <c s="3" r="AT31"/>
      <c s="3" r="AU31"/>
      <c s="3" r="AV31"/>
    </row>
    <row customHeight="1" r="32" ht="12.75">
      <c s="15" r="A32">
        <v>30.0</v>
      </c>
      <c s="24" r="B32">
        <v>41964.77185730324</v>
      </c>
      <c t="s" s="25" r="C32">
        <v>340</v>
      </c>
      <c t="s" s="25" r="D32">
        <v>341</v>
      </c>
      <c s="25" r="E32">
        <v>245026.0</v>
      </c>
      <c s="26" r="F32">
        <v>1.0</v>
      </c>
      <c t="str" s="26" r="G32">
        <f t="shared" si="1"/>
        <v>2</v>
      </c>
      <c t="str" s="26" r="H32">
        <f t="shared" si="2"/>
        <v>4</v>
      </c>
      <c t="str" s="26" r="I32">
        <f t="shared" si="3"/>
        <v>5</v>
      </c>
      <c t="str" s="26" r="J32">
        <f t="shared" si="4"/>
        <v>0</v>
      </c>
      <c t="str" s="26" r="K32">
        <f t="shared" si="5"/>
        <v>2</v>
      </c>
      <c t="str" s="26" r="L32">
        <f t="shared" si="6"/>
        <v>6</v>
      </c>
      <c s="27" r="M32">
        <v>2.0</v>
      </c>
      <c t="s" s="25" r="N32">
        <v>342</v>
      </c>
      <c t="str" s="28" r="O32">
        <f t="shared" si="7"/>
        <v>91.1</v>
      </c>
      <c t="str" s="27" r="P32">
        <f t="shared" si="8"/>
        <v>1</v>
      </c>
      <c t="s" s="25" r="Q32">
        <v>343</v>
      </c>
      <c t="str" s="28" r="R32">
        <f t="shared" si="9"/>
        <v>70.3</v>
      </c>
      <c t="str" s="27" r="S32">
        <f t="shared" si="10"/>
        <v>1</v>
      </c>
      <c t="s" s="25" r="T32">
        <v>344</v>
      </c>
      <c t="str" s="28" r="U32">
        <f t="shared" si="11"/>
        <v>69.6</v>
      </c>
      <c t="str" s="27" r="V32">
        <f t="shared" si="12"/>
        <v>-1</v>
      </c>
      <c t="s" s="25" r="W32">
        <v>345</v>
      </c>
      <c t="str" s="28" r="X32">
        <f t="shared" si="13"/>
        <v>84.0</v>
      </c>
      <c t="str" s="27" r="Y32">
        <f t="shared" si="14"/>
        <v>1</v>
      </c>
      <c s="25" r="Z32"/>
      <c t="str" s="28" r="AA32">
        <f t="shared" si="15"/>
        <v>75.8</v>
      </c>
      <c t="str" s="27" r="AB32">
        <f t="shared" si="16"/>
        <v>0</v>
      </c>
      <c t="s" s="25" r="AC32">
        <v>346</v>
      </c>
      <c t="str" s="28" r="AD32">
        <f t="shared" si="17"/>
        <v>78.6</v>
      </c>
      <c t="str" s="27" r="AE32">
        <f t="shared" si="18"/>
        <v>1</v>
      </c>
      <c t="s" s="25" r="AF32">
        <v>347</v>
      </c>
      <c t="str" s="28" r="AG32">
        <f t="shared" si="19"/>
        <v>81.4</v>
      </c>
      <c t="str" s="27" r="AH32">
        <f t="shared" si="20"/>
        <v>1</v>
      </c>
      <c t="s" s="25" r="AI32">
        <v>348</v>
      </c>
      <c t="str" s="28" r="AJ32">
        <f t="shared" si="21"/>
        <v>82.9</v>
      </c>
      <c t="str" s="27" r="AK32">
        <f t="shared" si="22"/>
        <v>1</v>
      </c>
      <c t="s" s="25" r="AL32">
        <v>349</v>
      </c>
      <c t="str" s="28" r="AM32">
        <f t="shared" si="23"/>
        <v>214.4</v>
      </c>
      <c t="str" s="27" r="AN32">
        <f t="shared" si="24"/>
        <v>1</v>
      </c>
      <c s="25" r="AO32">
        <v>910.0</v>
      </c>
      <c t="str" s="29" r="AP32">
        <f t="shared" si="25"/>
        <v>910</v>
      </c>
      <c t="str" s="27" r="AQ32">
        <f t="shared" si="28"/>
        <v>1</v>
      </c>
      <c t="str" s="30" r="AR32">
        <f t="shared" si="27"/>
        <v>9</v>
      </c>
      <c s="23" r="AS32"/>
      <c s="3" r="AT32"/>
      <c s="3" r="AU32"/>
      <c s="3" r="AV32"/>
    </row>
    <row customHeight="1" r="33" ht="12.75">
      <c s="15" r="A33">
        <v>31.0</v>
      </c>
      <c s="24" r="B33">
        <v>41964.7730300926</v>
      </c>
      <c t="s" s="25" r="C33">
        <v>350</v>
      </c>
      <c t="s" s="25" r="D33">
        <v>351</v>
      </c>
      <c s="25" r="E33">
        <v>240612.0</v>
      </c>
      <c s="26" r="F33">
        <v>1.0</v>
      </c>
      <c t="str" s="26" r="G33">
        <f t="shared" si="1"/>
        <v>2</v>
      </c>
      <c t="str" s="26" r="H33">
        <f t="shared" si="2"/>
        <v>4</v>
      </c>
      <c t="str" s="26" r="I33">
        <f t="shared" si="3"/>
        <v>0</v>
      </c>
      <c t="str" s="26" r="J33">
        <f t="shared" si="4"/>
        <v>6</v>
      </c>
      <c t="str" s="26" r="K33">
        <f t="shared" si="5"/>
        <v>1</v>
      </c>
      <c t="str" s="26" r="L33">
        <f t="shared" si="6"/>
        <v>2</v>
      </c>
      <c s="27" r="M33">
        <v>2.0</v>
      </c>
      <c t="s" s="25" r="N33">
        <v>352</v>
      </c>
      <c t="str" s="28" r="O33">
        <f t="shared" si="7"/>
        <v>91.6</v>
      </c>
      <c t="str" s="27" r="P33">
        <f t="shared" si="8"/>
        <v>1</v>
      </c>
      <c t="s" s="25" r="Q33">
        <v>353</v>
      </c>
      <c t="str" s="28" r="R33">
        <f t="shared" si="9"/>
        <v>66.5</v>
      </c>
      <c t="str" s="27" r="S33">
        <f t="shared" si="10"/>
        <v>1</v>
      </c>
      <c t="s" s="25" r="T33">
        <v>354</v>
      </c>
      <c t="str" s="28" r="U33">
        <f t="shared" si="11"/>
        <v>65.1</v>
      </c>
      <c t="str" s="27" r="V33">
        <f t="shared" si="12"/>
        <v>1</v>
      </c>
      <c t="s" s="25" r="W33">
        <v>355</v>
      </c>
      <c t="str" s="28" r="X33">
        <f t="shared" si="13"/>
        <v>80.2</v>
      </c>
      <c t="str" s="27" r="Y33">
        <f t="shared" si="14"/>
        <v>1</v>
      </c>
      <c s="25" r="Z33"/>
      <c t="str" s="28" r="AA33">
        <f t="shared" si="15"/>
        <v>77.7</v>
      </c>
      <c t="str" s="27" r="AB33">
        <f t="shared" si="16"/>
        <v>0</v>
      </c>
      <c t="s" s="25" r="AC33">
        <v>356</v>
      </c>
      <c t="str" s="28" r="AD33">
        <f t="shared" si="17"/>
        <v>76.9</v>
      </c>
      <c t="str" s="27" r="AE33">
        <f t="shared" si="18"/>
        <v>-1</v>
      </c>
      <c t="s" s="25" r="AF33">
        <v>357</v>
      </c>
      <c t="str" s="28" r="AG33">
        <f t="shared" si="19"/>
        <v>86.8</v>
      </c>
      <c t="str" s="27" r="AH33">
        <f t="shared" si="20"/>
        <v>1</v>
      </c>
      <c t="s" s="25" r="AI33">
        <v>358</v>
      </c>
      <c t="str" s="28" r="AJ33">
        <f t="shared" si="21"/>
        <v>81.8</v>
      </c>
      <c t="str" s="27" r="AK33">
        <f t="shared" si="22"/>
        <v>1</v>
      </c>
      <c t="s" s="25" r="AL33">
        <v>359</v>
      </c>
      <c t="str" s="28" r="AM33">
        <f t="shared" si="23"/>
        <v>269.9</v>
      </c>
      <c t="str" s="27" r="AN33">
        <f t="shared" si="24"/>
        <v>1</v>
      </c>
      <c s="25" r="AO33">
        <v>1146.0</v>
      </c>
      <c t="str" s="29" r="AP33">
        <f t="shared" si="25"/>
        <v>1146</v>
      </c>
      <c t="str" s="27" r="AQ33">
        <f t="shared" si="28"/>
        <v>1</v>
      </c>
      <c t="str" s="30" r="AR33">
        <f t="shared" si="27"/>
        <v>9</v>
      </c>
      <c s="23" r="AS33"/>
      <c s="3" r="AT33"/>
      <c s="3" r="AU33"/>
      <c s="3" r="AV33"/>
    </row>
    <row customHeight="1" r="34" ht="12.75">
      <c s="15" r="A34">
        <v>32.0</v>
      </c>
      <c s="24" r="B34">
        <v>41964.77345354166</v>
      </c>
      <c t="s" s="25" r="C34">
        <v>360</v>
      </c>
      <c t="s" s="25" r="D34">
        <v>361</v>
      </c>
      <c s="25" r="E34">
        <v>243620.0</v>
      </c>
      <c s="26" r="F34">
        <v>1.0</v>
      </c>
      <c t="str" s="26" r="G34">
        <f t="shared" si="1"/>
        <v>2</v>
      </c>
      <c t="str" s="26" r="H34">
        <f t="shared" si="2"/>
        <v>4</v>
      </c>
      <c t="str" s="26" r="I34">
        <f t="shared" si="3"/>
        <v>3</v>
      </c>
      <c t="str" s="26" r="J34">
        <f t="shared" si="4"/>
        <v>6</v>
      </c>
      <c t="str" s="26" r="K34">
        <f t="shared" si="5"/>
        <v>2</v>
      </c>
      <c t="str" s="26" r="L34">
        <f t="shared" si="6"/>
        <v>0</v>
      </c>
      <c s="27" r="M34">
        <v>2.0</v>
      </c>
      <c t="s" s="25" r="N34">
        <v>362</v>
      </c>
      <c t="str" s="28" r="O34">
        <f t="shared" si="7"/>
        <v>89.6</v>
      </c>
      <c t="str" s="27" r="P34">
        <f t="shared" si="8"/>
        <v>1</v>
      </c>
      <c t="s" s="25" r="Q34">
        <v>363</v>
      </c>
      <c t="str" s="28" r="R34">
        <f t="shared" si="9"/>
        <v>64.3</v>
      </c>
      <c t="str" s="27" r="S34">
        <f t="shared" si="10"/>
        <v>1</v>
      </c>
      <c t="s" s="25" r="T34">
        <v>364</v>
      </c>
      <c t="str" s="28" r="U34">
        <f t="shared" si="11"/>
        <v>63.4</v>
      </c>
      <c t="str" s="27" r="V34">
        <f t="shared" si="12"/>
        <v>1</v>
      </c>
      <c t="s" s="25" r="W34">
        <v>365</v>
      </c>
      <c t="str" s="28" r="X34">
        <f t="shared" si="13"/>
        <v>78.5</v>
      </c>
      <c t="str" s="27" r="Y34">
        <f t="shared" si="14"/>
        <v>-1</v>
      </c>
      <c s="25" r="Z34"/>
      <c t="str" s="28" r="AA34">
        <f t="shared" si="15"/>
        <v>78.1</v>
      </c>
      <c t="str" s="27" r="AB34">
        <f t="shared" si="16"/>
        <v>0</v>
      </c>
      <c t="s" s="25" r="AC34">
        <v>366</v>
      </c>
      <c t="str" s="28" r="AD34">
        <f t="shared" si="17"/>
        <v>76.3</v>
      </c>
      <c t="str" s="27" r="AE34">
        <f t="shared" si="18"/>
        <v>1</v>
      </c>
      <c t="s" s="25" r="AF34">
        <v>367</v>
      </c>
      <c t="str" s="28" r="AG34">
        <f t="shared" si="19"/>
        <v>86.5</v>
      </c>
      <c t="str" s="27" r="AH34">
        <f t="shared" si="20"/>
        <v>1</v>
      </c>
      <c t="s" s="25" r="AI34">
        <v>368</v>
      </c>
      <c t="str" s="28" r="AJ34">
        <f t="shared" si="21"/>
        <v>81.9</v>
      </c>
      <c t="str" s="27" r="AK34">
        <f t="shared" si="22"/>
        <v>1</v>
      </c>
      <c t="s" s="25" r="AL34">
        <v>369</v>
      </c>
      <c t="str" s="28" r="AM34">
        <f t="shared" si="23"/>
        <v>302.9</v>
      </c>
      <c t="str" s="27" r="AN34">
        <f t="shared" si="24"/>
        <v>1</v>
      </c>
      <c s="25" r="AO34">
        <v>910.0</v>
      </c>
      <c t="str" s="29" r="AP34">
        <f t="shared" si="25"/>
        <v>910</v>
      </c>
      <c t="str" s="27" r="AQ34">
        <f t="shared" si="28"/>
        <v>1</v>
      </c>
      <c t="str" s="30" r="AR34">
        <f t="shared" si="27"/>
        <v>9</v>
      </c>
      <c s="23" r="AS34"/>
      <c s="3" r="AT34"/>
      <c s="3" r="AU34"/>
      <c s="3" r="AV34"/>
    </row>
    <row customHeight="1" r="35" ht="12.75">
      <c s="15" r="A35">
        <v>33.0</v>
      </c>
      <c s="24" r="B35">
        <v>41964.77391542824</v>
      </c>
      <c t="s" s="25" r="C35">
        <v>370</v>
      </c>
      <c t="s" s="25" r="D35">
        <v>371</v>
      </c>
      <c s="25" r="E35">
        <v>243616.0</v>
      </c>
      <c s="26" r="F35">
        <v>1.0</v>
      </c>
      <c t="str" s="26" r="G35">
        <f t="shared" si="1"/>
        <v>2</v>
      </c>
      <c t="str" s="26" r="H35">
        <f t="shared" si="2"/>
        <v>4</v>
      </c>
      <c t="str" s="26" r="I35">
        <f t="shared" si="3"/>
        <v>3</v>
      </c>
      <c t="str" s="26" r="J35">
        <f t="shared" si="4"/>
        <v>6</v>
      </c>
      <c t="str" s="26" r="K35">
        <f t="shared" si="5"/>
        <v>1</v>
      </c>
      <c t="str" s="26" r="L35">
        <f t="shared" si="6"/>
        <v>6</v>
      </c>
      <c s="27" r="M35">
        <v>2.0</v>
      </c>
      <c t="s" s="25" r="N35">
        <v>372</v>
      </c>
      <c t="str" s="28" r="O35">
        <f t="shared" si="7"/>
        <v>95.6</v>
      </c>
      <c t="str" s="27" r="P35">
        <f t="shared" si="8"/>
        <v>1</v>
      </c>
      <c t="s" s="25" r="Q35">
        <v>373</v>
      </c>
      <c t="str" s="28" r="R35">
        <f t="shared" si="9"/>
        <v>70.5</v>
      </c>
      <c t="str" s="27" r="S35">
        <f t="shared" si="10"/>
        <v>1</v>
      </c>
      <c t="s" s="25" r="T35">
        <v>374</v>
      </c>
      <c t="str" s="28" r="U35">
        <f t="shared" si="11"/>
        <v>69.5</v>
      </c>
      <c t="str" s="27" r="V35">
        <f t="shared" si="12"/>
        <v>1</v>
      </c>
      <c t="s" s="25" r="W35">
        <v>375</v>
      </c>
      <c t="str" s="28" r="X35">
        <f t="shared" si="13"/>
        <v>83.9</v>
      </c>
      <c t="str" s="27" r="Y35">
        <f t="shared" si="14"/>
        <v>1</v>
      </c>
      <c s="25" r="Z35"/>
      <c t="str" s="28" r="AA35">
        <f t="shared" si="15"/>
        <v>78.1</v>
      </c>
      <c t="str" s="27" r="AB35">
        <f t="shared" si="16"/>
        <v>0</v>
      </c>
      <c s="25" r="AC35"/>
      <c t="str" s="28" r="AD35">
        <f t="shared" si="17"/>
        <v>78.6</v>
      </c>
      <c t="str" s="27" r="AE35">
        <f t="shared" si="18"/>
        <v>0</v>
      </c>
      <c t="s" s="25" r="AF35">
        <v>376</v>
      </c>
      <c t="str" s="28" r="AG35">
        <f t="shared" si="19"/>
        <v>87.4</v>
      </c>
      <c t="str" s="27" r="AH35">
        <f t="shared" si="20"/>
        <v>1</v>
      </c>
      <c t="s" s="25" r="AI35">
        <v>377</v>
      </c>
      <c t="str" s="28" r="AJ35">
        <f t="shared" si="21"/>
        <v>83.0</v>
      </c>
      <c t="str" s="27" r="AK35">
        <f t="shared" si="22"/>
        <v>1</v>
      </c>
      <c t="s" s="25" r="AL35">
        <v>378</v>
      </c>
      <c t="str" s="28" r="AM35">
        <f t="shared" si="23"/>
        <v>214.4</v>
      </c>
      <c t="str" s="27" r="AN35">
        <f t="shared" si="24"/>
        <v>1</v>
      </c>
      <c s="25" r="AO35"/>
      <c t="str" s="29" r="AP35">
        <f t="shared" si="25"/>
        <v>1146</v>
      </c>
      <c t="str" s="27" r="AQ35">
        <f t="shared" si="28"/>
        <v>0</v>
      </c>
      <c t="str" s="30" r="AR35">
        <f t="shared" si="27"/>
        <v>9</v>
      </c>
      <c s="23" r="AS35"/>
      <c s="3" r="AT35"/>
      <c s="3" r="AU35"/>
      <c s="3" r="AV35"/>
    </row>
    <row customHeight="1" r="36" ht="12.75">
      <c s="15" r="A36">
        <v>34.0</v>
      </c>
      <c s="24" r="B36">
        <v>41964.77630049768</v>
      </c>
      <c t="s" s="25" r="C36">
        <v>379</v>
      </c>
      <c t="s" s="25" r="D36">
        <v>380</v>
      </c>
      <c s="25" r="E36">
        <v>239655.0</v>
      </c>
      <c s="26" r="F36">
        <v>1.0</v>
      </c>
      <c t="str" s="26" r="G36">
        <f t="shared" si="1"/>
        <v>2</v>
      </c>
      <c t="str" s="26" r="H36">
        <f t="shared" si="2"/>
        <v>3</v>
      </c>
      <c t="str" s="26" r="I36">
        <f t="shared" si="3"/>
        <v>9</v>
      </c>
      <c t="str" s="26" r="J36">
        <f t="shared" si="4"/>
        <v>6</v>
      </c>
      <c t="str" s="26" r="K36">
        <f t="shared" si="5"/>
        <v>5</v>
      </c>
      <c t="str" s="26" r="L36">
        <f t="shared" si="6"/>
        <v>5</v>
      </c>
      <c s="27" r="M36">
        <v>2.0</v>
      </c>
      <c t="s" s="25" r="N36">
        <v>381</v>
      </c>
      <c t="str" s="28" r="O36">
        <f t="shared" si="7"/>
        <v>94.8</v>
      </c>
      <c t="str" s="27" r="P36">
        <f t="shared" si="8"/>
        <v>1</v>
      </c>
      <c t="s" s="25" r="Q36">
        <v>382</v>
      </c>
      <c t="str" s="28" r="R36">
        <f t="shared" si="9"/>
        <v>68.8</v>
      </c>
      <c t="str" s="27" r="S36">
        <f t="shared" si="10"/>
        <v>1</v>
      </c>
      <c t="s" s="25" r="T36">
        <v>383</v>
      </c>
      <c t="str" s="28" r="U36">
        <f t="shared" si="11"/>
        <v>68.7</v>
      </c>
      <c t="str" s="27" r="V36">
        <f t="shared" si="12"/>
        <v>1</v>
      </c>
      <c t="s" s="25" r="W36">
        <v>384</v>
      </c>
      <c t="str" s="28" r="X36">
        <f t="shared" si="13"/>
        <v>83.4</v>
      </c>
      <c t="str" s="27" r="Y36">
        <f t="shared" si="14"/>
        <v>1</v>
      </c>
      <c s="25" r="Z36"/>
      <c t="str" s="28" r="AA36">
        <f t="shared" si="15"/>
        <v>80.6</v>
      </c>
      <c t="str" s="27" r="AB36">
        <f t="shared" si="16"/>
        <v>0</v>
      </c>
      <c t="s" s="25" r="AC36">
        <v>385</v>
      </c>
      <c t="str" s="28" r="AD36">
        <f t="shared" si="17"/>
        <v>79.0</v>
      </c>
      <c t="str" s="27" r="AE36">
        <f t="shared" si="18"/>
        <v>1</v>
      </c>
      <c t="s" s="25" r="AF36">
        <v>386</v>
      </c>
      <c t="str" s="28" r="AG36">
        <f t="shared" si="19"/>
        <v>87.2</v>
      </c>
      <c t="str" s="27" r="AH36">
        <f t="shared" si="20"/>
        <v>1</v>
      </c>
      <c t="s" s="25" r="AI36">
        <v>387</v>
      </c>
      <c t="str" s="28" r="AJ36">
        <f t="shared" si="21"/>
        <v>84.0</v>
      </c>
      <c t="str" s="27" r="AK36">
        <f t="shared" si="22"/>
        <v>-1</v>
      </c>
      <c t="s" s="25" r="AL36">
        <v>388</v>
      </c>
      <c t="str" s="28" r="AM36">
        <f t="shared" si="23"/>
        <v>227.1</v>
      </c>
      <c t="str" s="27" r="AN36">
        <f t="shared" si="24"/>
        <v>1</v>
      </c>
      <c s="25" r="AO36">
        <v>456.0</v>
      </c>
      <c t="str" s="29" r="AP36">
        <f t="shared" si="25"/>
        <v>456</v>
      </c>
      <c t="str" s="27" r="AQ36">
        <f t="shared" si="28"/>
        <v>1</v>
      </c>
      <c t="str" s="30" r="AR36">
        <f t="shared" si="27"/>
        <v>9</v>
      </c>
      <c s="23" r="AS36"/>
      <c s="3" r="AT36"/>
      <c s="3" r="AU36"/>
      <c s="3" r="AV36"/>
    </row>
    <row customHeight="1" r="37" ht="12.75">
      <c s="15" r="A37">
        <v>35.0</v>
      </c>
      <c s="24" r="B37">
        <v>41964.77695634259</v>
      </c>
      <c t="s" s="25" r="C37">
        <v>389</v>
      </c>
      <c t="s" s="25" r="D37">
        <v>390</v>
      </c>
      <c s="25" r="E37">
        <v>242665.0</v>
      </c>
      <c s="26" r="F37">
        <v>1.0</v>
      </c>
      <c t="str" s="26" r="G37">
        <f t="shared" si="1"/>
        <v>2</v>
      </c>
      <c t="str" s="26" r="H37">
        <f t="shared" si="2"/>
        <v>4</v>
      </c>
      <c t="str" s="26" r="I37">
        <f t="shared" si="3"/>
        <v>2</v>
      </c>
      <c t="str" s="26" r="J37">
        <f t="shared" si="4"/>
        <v>6</v>
      </c>
      <c t="str" s="26" r="K37">
        <f t="shared" si="5"/>
        <v>6</v>
      </c>
      <c t="str" s="26" r="L37">
        <f t="shared" si="6"/>
        <v>5</v>
      </c>
      <c s="27" r="M37">
        <v>2.0</v>
      </c>
      <c t="s" s="25" r="N37">
        <v>391</v>
      </c>
      <c t="str" s="28" r="O37">
        <f t="shared" si="7"/>
        <v>94.8</v>
      </c>
      <c t="str" s="27" r="P37">
        <f t="shared" si="8"/>
        <v>1</v>
      </c>
      <c t="s" s="25" r="Q37">
        <v>392</v>
      </c>
      <c t="str" s="28" r="R37">
        <f t="shared" si="9"/>
        <v>68.7</v>
      </c>
      <c t="str" s="27" r="S37">
        <f t="shared" si="10"/>
        <v>1</v>
      </c>
      <c t="s" s="25" r="T37">
        <v>393</v>
      </c>
      <c t="str" s="28" r="U37">
        <f t="shared" si="11"/>
        <v>67.8</v>
      </c>
      <c t="str" s="27" r="V37">
        <f t="shared" si="12"/>
        <v>1</v>
      </c>
      <c t="s" s="25" r="W37">
        <v>394</v>
      </c>
      <c t="str" s="28" r="X37">
        <f t="shared" si="13"/>
        <v>83.5</v>
      </c>
      <c t="str" s="27" r="Y37">
        <f t="shared" si="14"/>
        <v>1</v>
      </c>
      <c s="25" r="Z37"/>
      <c t="str" s="28" r="AA37">
        <f t="shared" si="15"/>
        <v>81.4</v>
      </c>
      <c t="str" s="27" r="AB37">
        <f t="shared" si="16"/>
        <v>0</v>
      </c>
      <c t="s" s="25" r="AC37">
        <v>395</v>
      </c>
      <c t="str" s="28" r="AD37">
        <f t="shared" si="17"/>
        <v>79.3</v>
      </c>
      <c t="str" s="27" r="AE37">
        <f t="shared" si="18"/>
        <v>1</v>
      </c>
      <c t="s" s="25" r="AF37">
        <v>396</v>
      </c>
      <c t="str" s="28" r="AG37">
        <f t="shared" si="19"/>
        <v>87.2</v>
      </c>
      <c t="str" s="27" r="AH37">
        <f t="shared" si="20"/>
        <v>1</v>
      </c>
      <c t="s" s="25" r="AI37">
        <v>397</v>
      </c>
      <c t="str" s="28" r="AJ37">
        <f t="shared" si="21"/>
        <v>83.6</v>
      </c>
      <c t="str" s="27" r="AK37">
        <f t="shared" si="22"/>
        <v>-1</v>
      </c>
      <c t="s" s="25" r="AL37">
        <v>398</v>
      </c>
      <c t="str" s="28" r="AM37">
        <f t="shared" si="23"/>
        <v>227.1</v>
      </c>
      <c t="str" s="27" r="AN37">
        <f t="shared" si="24"/>
        <v>1</v>
      </c>
      <c s="25" r="AO37">
        <v>362.0</v>
      </c>
      <c t="str" s="29" r="AP37">
        <f t="shared" si="25"/>
        <v>362</v>
      </c>
      <c t="str" s="27" r="AQ37">
        <f t="shared" si="28"/>
        <v>1</v>
      </c>
      <c t="str" s="30" r="AR37">
        <f t="shared" si="27"/>
        <v>9</v>
      </c>
      <c s="23" r="AS37"/>
      <c s="3" r="AT37"/>
      <c s="3" r="AU37"/>
      <c s="3" r="AV37"/>
    </row>
    <row customHeight="1" r="38" ht="12.75">
      <c s="15" r="A38">
        <v>36.0</v>
      </c>
      <c s="24" r="B38">
        <v>41964.77722530093</v>
      </c>
      <c t="s" s="25" r="C38">
        <v>399</v>
      </c>
      <c t="s" s="25" r="D38">
        <v>400</v>
      </c>
      <c s="25" r="E38">
        <v>239471.0</v>
      </c>
      <c s="26" r="F38">
        <v>1.0</v>
      </c>
      <c t="str" s="26" r="G38">
        <f t="shared" si="1"/>
        <v>2</v>
      </c>
      <c t="str" s="26" r="H38">
        <f t="shared" si="2"/>
        <v>3</v>
      </c>
      <c t="str" s="26" r="I38">
        <f t="shared" si="3"/>
        <v>9</v>
      </c>
      <c t="str" s="26" r="J38">
        <f t="shared" si="4"/>
        <v>4</v>
      </c>
      <c t="str" s="26" r="K38">
        <f t="shared" si="5"/>
        <v>7</v>
      </c>
      <c t="str" s="26" r="L38">
        <f t="shared" si="6"/>
        <v>1</v>
      </c>
      <c s="27" r="M38">
        <v>2.0</v>
      </c>
      <c t="s" s="25" r="N38">
        <v>401</v>
      </c>
      <c t="str" s="28" r="O38">
        <f t="shared" si="7"/>
        <v>89.9</v>
      </c>
      <c t="str" s="27" r="P38">
        <f t="shared" si="8"/>
        <v>1</v>
      </c>
      <c t="s" s="25" r="Q38">
        <v>402</v>
      </c>
      <c t="str" s="28" r="R38">
        <f t="shared" si="9"/>
        <v>64.5</v>
      </c>
      <c t="str" s="27" r="S38">
        <f t="shared" si="10"/>
        <v>1</v>
      </c>
      <c t="s" s="25" r="T38">
        <v>403</v>
      </c>
      <c t="str" s="28" r="U38">
        <f t="shared" si="11"/>
        <v>64.5</v>
      </c>
      <c t="str" s="27" r="V38">
        <f t="shared" si="12"/>
        <v>-1</v>
      </c>
      <c t="s" s="25" r="W38">
        <v>404</v>
      </c>
      <c t="str" s="28" r="X38">
        <f t="shared" si="13"/>
        <v>79.9</v>
      </c>
      <c t="str" s="27" r="Y38">
        <f t="shared" si="14"/>
        <v>1</v>
      </c>
      <c s="25" r="Z38"/>
      <c t="str" s="28" r="AA38">
        <f t="shared" si="15"/>
        <v>81.6</v>
      </c>
      <c t="str" s="27" r="AB38">
        <f t="shared" si="16"/>
        <v>0</v>
      </c>
      <c t="s" s="25" r="AC38">
        <v>405</v>
      </c>
      <c t="str" s="28" r="AD38">
        <f t="shared" si="17"/>
        <v>78.4</v>
      </c>
      <c t="str" s="27" r="AE38">
        <f t="shared" si="18"/>
        <v>1</v>
      </c>
      <c t="s" s="25" r="AF38">
        <v>406</v>
      </c>
      <c t="str" s="28" r="AG38">
        <f t="shared" si="19"/>
        <v>84.7</v>
      </c>
      <c t="str" s="27" r="AH38">
        <f t="shared" si="20"/>
        <v>1</v>
      </c>
      <c t="s" s="25" r="AI38">
        <v>407</v>
      </c>
      <c t="str" s="28" r="AJ38">
        <f t="shared" si="21"/>
        <v>83.6</v>
      </c>
      <c t="str" s="27" r="AK38">
        <f t="shared" si="22"/>
        <v>1</v>
      </c>
      <c t="s" s="25" r="AL38">
        <v>408</v>
      </c>
      <c t="str" s="28" r="AM38">
        <f t="shared" si="23"/>
        <v>285.9</v>
      </c>
      <c t="str" s="27" r="AN38">
        <f t="shared" si="24"/>
        <v>1</v>
      </c>
      <c s="25" r="AO38">
        <v>288.0</v>
      </c>
      <c t="str" s="29" r="AP38">
        <f t="shared" si="25"/>
        <v>288</v>
      </c>
      <c t="str" s="27" r="AQ38">
        <f t="shared" si="28"/>
        <v>1</v>
      </c>
      <c t="str" s="30" r="AR38">
        <f t="shared" si="27"/>
        <v>9</v>
      </c>
      <c s="23" r="AS38"/>
      <c s="3" r="AT38"/>
      <c s="3" r="AU38"/>
      <c s="3" r="AV38"/>
    </row>
    <row customHeight="1" r="39" ht="12.75">
      <c s="15" r="A39">
        <v>37.0</v>
      </c>
      <c s="24" r="B39">
        <v>41964.77986754629</v>
      </c>
      <c t="s" s="25" r="C39">
        <v>409</v>
      </c>
      <c t="s" s="25" r="D39">
        <v>410</v>
      </c>
      <c s="25" r="E39">
        <v>242615.0</v>
      </c>
      <c s="26" r="F39">
        <v>1.0</v>
      </c>
      <c t="str" s="26" r="G39">
        <f t="shared" si="1"/>
        <v>2</v>
      </c>
      <c t="str" s="26" r="H39">
        <f t="shared" si="2"/>
        <v>4</v>
      </c>
      <c t="str" s="26" r="I39">
        <f t="shared" si="3"/>
        <v>2</v>
      </c>
      <c t="str" s="26" r="J39">
        <f t="shared" si="4"/>
        <v>6</v>
      </c>
      <c t="str" s="26" r="K39">
        <f t="shared" si="5"/>
        <v>1</v>
      </c>
      <c t="str" s="26" r="L39">
        <f t="shared" si="6"/>
        <v>5</v>
      </c>
      <c s="27" r="M39">
        <v>2.0</v>
      </c>
      <c t="s" s="25" r="N39">
        <v>411</v>
      </c>
      <c t="str" s="28" r="O39">
        <f t="shared" si="7"/>
        <v>94.6</v>
      </c>
      <c t="str" s="27" r="P39">
        <f t="shared" si="8"/>
        <v>1</v>
      </c>
      <c t="s" s="25" r="Q39">
        <v>412</v>
      </c>
      <c t="str" s="28" r="R39">
        <f t="shared" si="9"/>
        <v>69.5</v>
      </c>
      <c t="str" s="27" r="S39">
        <f t="shared" si="10"/>
        <v>1</v>
      </c>
      <c t="s" s="25" r="T39">
        <v>413</v>
      </c>
      <c t="str" s="28" r="U39">
        <f t="shared" si="11"/>
        <v>68.4</v>
      </c>
      <c t="str" s="27" r="V39">
        <f t="shared" si="12"/>
        <v>1</v>
      </c>
      <c t="s" s="25" r="W39">
        <v>414</v>
      </c>
      <c t="str" s="28" r="X39">
        <f t="shared" si="13"/>
        <v>83.0</v>
      </c>
      <c t="str" s="27" r="Y39">
        <f t="shared" si="14"/>
        <v>1</v>
      </c>
      <c s="25" r="Z39"/>
      <c t="str" s="28" r="AA39">
        <f t="shared" si="15"/>
        <v>78.0</v>
      </c>
      <c t="str" s="27" r="AB39">
        <f t="shared" si="16"/>
        <v>0</v>
      </c>
      <c t="s" s="25" r="AC39">
        <v>415</v>
      </c>
      <c t="str" s="28" r="AD39">
        <f t="shared" si="17"/>
        <v>78.2</v>
      </c>
      <c t="str" s="27" r="AE39">
        <f t="shared" si="18"/>
        <v>1</v>
      </c>
      <c t="s" s="25" r="AF39">
        <v>416</v>
      </c>
      <c t="str" s="28" r="AG39">
        <f t="shared" si="19"/>
        <v>87.2</v>
      </c>
      <c t="str" s="27" r="AH39">
        <f t="shared" si="20"/>
        <v>1</v>
      </c>
      <c t="s" s="25" r="AI39">
        <v>417</v>
      </c>
      <c t="str" s="28" r="AJ39">
        <f t="shared" si="21"/>
        <v>82.7</v>
      </c>
      <c t="str" s="27" r="AK39">
        <f t="shared" si="22"/>
        <v>-1</v>
      </c>
      <c t="s" s="25" r="AL39">
        <v>418</v>
      </c>
      <c t="str" s="28" r="AM39">
        <f t="shared" si="23"/>
        <v>227.1</v>
      </c>
      <c t="str" s="27" r="AN39">
        <f t="shared" si="24"/>
        <v>1</v>
      </c>
      <c s="25" r="AO39">
        <v>1146.0</v>
      </c>
      <c t="str" s="29" r="AP39">
        <f t="shared" si="25"/>
        <v>1146</v>
      </c>
      <c t="str" s="27" r="AQ39">
        <f t="shared" si="28"/>
        <v>1</v>
      </c>
      <c t="str" s="30" r="AR39">
        <f t="shared" si="27"/>
        <v>9</v>
      </c>
      <c s="23" r="AS39"/>
      <c s="3" r="AT39"/>
      <c s="3" r="AU39"/>
      <c s="3" r="AV39"/>
    </row>
    <row customHeight="1" r="40" ht="12.75">
      <c s="15" r="A40">
        <v>38.0</v>
      </c>
      <c s="24" r="B40">
        <v>41964.78032578704</v>
      </c>
      <c t="s" s="25" r="C40">
        <v>419</v>
      </c>
      <c t="s" s="25" r="D40">
        <v>420</v>
      </c>
      <c s="25" r="E40">
        <v>240285.0</v>
      </c>
      <c s="26" r="F40">
        <v>1.0</v>
      </c>
      <c t="str" s="26" r="G40">
        <f t="shared" si="1"/>
        <v>2</v>
      </c>
      <c t="str" s="26" r="H40">
        <f t="shared" si="2"/>
        <v>4</v>
      </c>
      <c t="str" s="26" r="I40">
        <f t="shared" si="3"/>
        <v>0</v>
      </c>
      <c t="str" s="26" r="J40">
        <f t="shared" si="4"/>
        <v>2</v>
      </c>
      <c t="str" s="26" r="K40">
        <f t="shared" si="5"/>
        <v>8</v>
      </c>
      <c t="str" s="26" r="L40">
        <f t="shared" si="6"/>
        <v>5</v>
      </c>
      <c s="27" r="M40">
        <v>2.0</v>
      </c>
      <c t="s" s="25" r="N40">
        <v>421</v>
      </c>
      <c t="str" s="28" r="O40">
        <f t="shared" si="7"/>
        <v>92.6</v>
      </c>
      <c t="str" s="27" r="P40">
        <f t="shared" si="8"/>
        <v>1</v>
      </c>
      <c t="s" s="25" r="Q40">
        <v>422</v>
      </c>
      <c t="str" s="28" r="R40">
        <f t="shared" si="9"/>
        <v>68.4</v>
      </c>
      <c t="str" s="27" r="S40">
        <f t="shared" si="10"/>
        <v>1</v>
      </c>
      <c t="s" s="25" r="T40">
        <v>423</v>
      </c>
      <c t="str" s="28" r="U40">
        <f t="shared" si="11"/>
        <v>67.2</v>
      </c>
      <c t="str" s="27" r="V40">
        <f t="shared" si="12"/>
        <v>-1</v>
      </c>
      <c t="s" s="25" r="W40">
        <v>424</v>
      </c>
      <c t="str" s="28" r="X40">
        <f t="shared" si="13"/>
        <v>83.7</v>
      </c>
      <c t="str" s="27" r="Y40">
        <f t="shared" si="14"/>
        <v>1</v>
      </c>
      <c s="25" r="Z40"/>
      <c t="str" s="28" r="AA40">
        <f t="shared" si="15"/>
        <v>82.5</v>
      </c>
      <c t="str" s="27" r="AB40">
        <f t="shared" si="16"/>
        <v>0</v>
      </c>
      <c t="s" s="25" r="AC40">
        <v>425</v>
      </c>
      <c t="str" s="28" r="AD40">
        <f t="shared" si="17"/>
        <v>79.8</v>
      </c>
      <c t="str" s="27" r="AE40">
        <f t="shared" si="18"/>
        <v>1</v>
      </c>
      <c t="s" s="25" r="AF40">
        <v>426</v>
      </c>
      <c t="str" s="28" r="AG40">
        <f t="shared" si="19"/>
        <v>83.2</v>
      </c>
      <c t="str" s="27" r="AH40">
        <f t="shared" si="20"/>
        <v>1</v>
      </c>
      <c t="s" s="25" r="AI40">
        <v>427</v>
      </c>
      <c t="str" s="28" r="AJ40">
        <f t="shared" si="21"/>
        <v>83.7</v>
      </c>
      <c t="str" s="27" r="AK40">
        <f t="shared" si="22"/>
        <v>1</v>
      </c>
      <c t="s" s="25" r="AL40">
        <v>428</v>
      </c>
      <c t="str" s="28" r="AM40">
        <f t="shared" si="23"/>
        <v>227.1</v>
      </c>
      <c t="str" s="27" r="AN40">
        <f t="shared" si="24"/>
        <v>1</v>
      </c>
      <c s="25" r="AO40">
        <v>228.0</v>
      </c>
      <c t="str" s="29" r="AP40">
        <f t="shared" si="25"/>
        <v>228</v>
      </c>
      <c t="str" s="27" r="AQ40">
        <f t="shared" si="28"/>
        <v>1</v>
      </c>
      <c t="str" s="30" r="AR40">
        <f t="shared" si="27"/>
        <v>9</v>
      </c>
      <c s="23" r="AS40"/>
      <c s="3" r="AT40"/>
      <c s="3" r="AU40"/>
      <c s="3" r="AV40"/>
    </row>
    <row customHeight="1" r="41" ht="12.75">
      <c s="15" r="A41">
        <v>39.0</v>
      </c>
      <c s="24" r="B41">
        <v>41964.77761046296</v>
      </c>
      <c t="s" s="25" r="C41">
        <v>429</v>
      </c>
      <c t="s" s="25" r="D41">
        <v>430</v>
      </c>
      <c s="25" r="E41">
        <v>239314.0</v>
      </c>
      <c s="26" r="F41">
        <v>1.0</v>
      </c>
      <c t="str" s="26" r="G41">
        <f t="shared" si="1"/>
        <v>2</v>
      </c>
      <c t="str" s="26" r="H41">
        <f t="shared" si="2"/>
        <v>3</v>
      </c>
      <c t="str" s="26" r="I41">
        <f t="shared" si="3"/>
        <v>9</v>
      </c>
      <c t="str" s="26" r="J41">
        <f t="shared" si="4"/>
        <v>3</v>
      </c>
      <c t="str" s="26" r="K41">
        <f t="shared" si="5"/>
        <v>1</v>
      </c>
      <c t="str" s="26" r="L41">
        <f t="shared" si="6"/>
        <v>4</v>
      </c>
      <c s="27" r="M41">
        <v>2.0</v>
      </c>
      <c t="s" s="25" r="N41">
        <v>431</v>
      </c>
      <c t="str" s="28" r="O41">
        <f t="shared" si="7"/>
        <v>91.9</v>
      </c>
      <c t="str" s="27" r="P41">
        <f t="shared" si="8"/>
        <v>1</v>
      </c>
      <c t="s" s="25" r="Q41">
        <v>432</v>
      </c>
      <c t="str" s="28" r="R41">
        <f t="shared" si="9"/>
        <v>68.5</v>
      </c>
      <c t="str" s="27" r="S41">
        <f t="shared" si="10"/>
        <v>1</v>
      </c>
      <c t="s" s="25" r="T41">
        <v>433</v>
      </c>
      <c t="str" s="28" r="U41">
        <f t="shared" si="11"/>
        <v>68.2</v>
      </c>
      <c t="str" s="27" r="V41">
        <f t="shared" si="12"/>
        <v>1</v>
      </c>
      <c t="s" s="34" r="W41">
        <v>434</v>
      </c>
      <c t="str" s="28" r="X41">
        <f t="shared" si="13"/>
        <v>82.1</v>
      </c>
      <c t="str" s="27" r="Y41">
        <f t="shared" si="14"/>
        <v>1</v>
      </c>
      <c s="25" r="Z41"/>
      <c t="str" s="28" r="AA41">
        <f t="shared" si="15"/>
        <v>76.1</v>
      </c>
      <c t="str" s="27" r="AB41">
        <f t="shared" si="16"/>
        <v>0</v>
      </c>
      <c t="s" s="34" r="AC41">
        <v>435</v>
      </c>
      <c t="str" s="28" r="AD41">
        <f t="shared" si="17"/>
        <v>77.6</v>
      </c>
      <c t="str" s="27" r="AE41">
        <f t="shared" si="18"/>
        <v>1</v>
      </c>
      <c t="s" s="25" r="AF41">
        <v>436</v>
      </c>
      <c t="str" s="28" r="AG41">
        <f t="shared" si="19"/>
        <v>84.1</v>
      </c>
      <c t="str" s="27" r="AH41">
        <f t="shared" si="20"/>
        <v>1</v>
      </c>
      <c t="s" s="25" r="AI41">
        <v>437</v>
      </c>
      <c t="str" s="28" r="AJ41">
        <f t="shared" si="21"/>
        <v>82.9</v>
      </c>
      <c t="str" s="27" r="AK41">
        <f t="shared" si="22"/>
        <v>1</v>
      </c>
      <c t="s" s="25" r="AL41">
        <v>438</v>
      </c>
      <c t="str" s="28" r="AM41">
        <f t="shared" si="23"/>
        <v>240.6</v>
      </c>
      <c t="str" s="27" r="AN41">
        <f t="shared" si="24"/>
        <v>-1</v>
      </c>
      <c s="25" r="AO41">
        <v>1146.0</v>
      </c>
      <c t="str" s="29" r="AP41">
        <f t="shared" si="25"/>
        <v>1146</v>
      </c>
      <c t="str" s="27" r="AQ41">
        <f t="shared" si="28"/>
        <v>1</v>
      </c>
      <c t="str" s="30" r="AR41">
        <f t="shared" si="27"/>
        <v>9</v>
      </c>
      <c s="23" r="AS41"/>
      <c s="3" r="AT41"/>
      <c s="3" r="AU41"/>
      <c s="3" r="AV41"/>
    </row>
    <row customHeight="1" r="42" ht="12.75">
      <c s="15" r="A42">
        <v>40.0</v>
      </c>
      <c s="24" r="B42">
        <v>41964.77377532407</v>
      </c>
      <c t="s" s="25" r="C42">
        <v>439</v>
      </c>
      <c t="s" s="25" r="D42">
        <v>440</v>
      </c>
      <c s="25" r="E42">
        <v>231703.0</v>
      </c>
      <c s="26" r="F42">
        <v>1.0</v>
      </c>
      <c t="str" s="26" r="G42">
        <f t="shared" si="1"/>
        <v>2</v>
      </c>
      <c t="str" s="26" r="H42">
        <f t="shared" si="2"/>
        <v>3</v>
      </c>
      <c t="str" s="26" r="I42">
        <f t="shared" si="3"/>
        <v>1</v>
      </c>
      <c t="str" s="26" r="J42">
        <f t="shared" si="4"/>
        <v>7</v>
      </c>
      <c t="str" s="26" r="K42">
        <f t="shared" si="5"/>
        <v>0</v>
      </c>
      <c t="str" s="26" r="L42">
        <f t="shared" si="6"/>
        <v>3</v>
      </c>
      <c s="27" r="M42">
        <v>2.0</v>
      </c>
      <c t="s" s="25" r="N42">
        <v>441</v>
      </c>
      <c t="str" s="28" r="O42">
        <f t="shared" si="7"/>
        <v>93.0</v>
      </c>
      <c t="str" s="27" r="P42">
        <f t="shared" si="8"/>
        <v>1</v>
      </c>
      <c t="s" s="25" r="Q42">
        <v>442</v>
      </c>
      <c t="str" s="28" r="R42">
        <f t="shared" si="9"/>
        <v>67.7</v>
      </c>
      <c t="str" s="27" r="S42">
        <f t="shared" si="10"/>
        <v>1</v>
      </c>
      <c t="s" s="25" r="T42">
        <v>443</v>
      </c>
      <c t="str" s="28" r="U42">
        <f t="shared" si="11"/>
        <v>66.4</v>
      </c>
      <c t="str" s="27" r="V42">
        <f t="shared" si="12"/>
        <v>1</v>
      </c>
      <c t="s" s="31" r="W42">
        <v>444</v>
      </c>
      <c t="str" s="28" r="X42">
        <f t="shared" si="13"/>
        <v>81.0</v>
      </c>
      <c t="str" s="27" r="Y42">
        <f t="shared" si="14"/>
        <v>1</v>
      </c>
      <c s="25" r="Z42"/>
      <c t="str" s="28" r="AA42">
        <f t="shared" si="15"/>
        <v>78.1</v>
      </c>
      <c t="str" s="27" r="AB42">
        <f t="shared" si="16"/>
        <v>0</v>
      </c>
      <c s="25" r="AC42"/>
      <c t="str" s="28" r="AD42">
        <f t="shared" si="17"/>
        <v>77.2</v>
      </c>
      <c t="str" s="27" r="AE42">
        <f t="shared" si="18"/>
        <v>0</v>
      </c>
      <c t="s" s="35" r="AF42">
        <v>445</v>
      </c>
      <c t="str" s="28" r="AG42">
        <f t="shared" si="19"/>
        <v>88.0</v>
      </c>
      <c t="str" s="27" r="AH42">
        <f t="shared" si="20"/>
        <v>1</v>
      </c>
      <c t="s" s="25" r="AI42">
        <v>446</v>
      </c>
      <c t="str" s="28" r="AJ42">
        <f t="shared" si="21"/>
        <v>82.0</v>
      </c>
      <c t="str" s="27" r="AK42">
        <f t="shared" si="22"/>
        <v>1</v>
      </c>
      <c t="s" s="25" r="AL42">
        <v>447</v>
      </c>
      <c t="str" s="28" r="AM42">
        <f t="shared" si="23"/>
        <v>254.8</v>
      </c>
      <c t="str" s="27" r="AN42">
        <f t="shared" si="24"/>
        <v>1</v>
      </c>
      <c s="25" r="AO42"/>
      <c t="str" s="29" r="AP42">
        <f t="shared" si="25"/>
        <v>1443</v>
      </c>
      <c t="str" s="27" r="AQ42">
        <f t="shared" si="28"/>
        <v>0</v>
      </c>
      <c t="str" s="30" r="AR42">
        <f t="shared" si="27"/>
        <v>9</v>
      </c>
      <c s="23" r="AS42"/>
      <c s="3" r="AT42"/>
      <c s="3" r="AU42"/>
      <c s="3" r="AV42"/>
    </row>
    <row customHeight="1" r="43" ht="12.75">
      <c s="15" r="A43">
        <v>41.0</v>
      </c>
      <c s="24" r="B43">
        <v>41964.763990798616</v>
      </c>
      <c t="s" s="25" r="C43">
        <v>448</v>
      </c>
      <c t="s" s="25" r="D43">
        <v>449</v>
      </c>
      <c s="25" r="E43">
        <v>241009.0</v>
      </c>
      <c s="26" r="F43">
        <v>1.0</v>
      </c>
      <c t="str" s="26" r="G43">
        <f t="shared" si="1"/>
        <v>2</v>
      </c>
      <c t="str" s="26" r="H43">
        <f t="shared" si="2"/>
        <v>4</v>
      </c>
      <c t="str" s="26" r="I43">
        <f t="shared" si="3"/>
        <v>1</v>
      </c>
      <c t="str" s="26" r="J43">
        <f t="shared" si="4"/>
        <v>0</v>
      </c>
      <c t="str" s="26" r="K43">
        <f t="shared" si="5"/>
        <v>0</v>
      </c>
      <c t="str" s="26" r="L43">
        <f t="shared" si="6"/>
        <v>9</v>
      </c>
      <c s="27" r="M43">
        <v>2.0</v>
      </c>
      <c t="s" s="25" r="N43">
        <v>450</v>
      </c>
      <c t="str" s="28" r="O43">
        <f t="shared" si="7"/>
        <v>93.8</v>
      </c>
      <c t="str" s="27" r="P43">
        <f t="shared" si="8"/>
        <v>1</v>
      </c>
      <c t="s" s="25" r="Q43">
        <v>451</v>
      </c>
      <c t="str" s="28" r="R43">
        <f t="shared" si="9"/>
        <v>73.7</v>
      </c>
      <c t="str" s="27" r="S43">
        <f t="shared" si="10"/>
        <v>1</v>
      </c>
      <c t="s" s="25" r="T43">
        <v>452</v>
      </c>
      <c t="str" s="28" r="U43">
        <f t="shared" si="11"/>
        <v>72.3</v>
      </c>
      <c t="str" s="27" r="V43">
        <f t="shared" si="12"/>
        <v>-1</v>
      </c>
      <c t="s" s="25" r="W43">
        <v>453</v>
      </c>
      <c t="str" s="28" r="X43">
        <f t="shared" si="13"/>
        <v>86.6</v>
      </c>
      <c t="str" s="27" r="Y43">
        <f t="shared" si="14"/>
        <v>1</v>
      </c>
      <c s="25" r="Z43"/>
      <c t="str" s="28" r="AA43">
        <f t="shared" si="15"/>
        <v>74.2</v>
      </c>
      <c t="str" s="27" r="AB43">
        <f t="shared" si="16"/>
        <v>0</v>
      </c>
      <c s="25" r="AC43"/>
      <c t="str" s="28" r="AD43">
        <f t="shared" si="17"/>
        <v>79.8</v>
      </c>
      <c t="str" s="27" r="AE43">
        <f t="shared" si="18"/>
        <v>0</v>
      </c>
      <c t="s" s="25" r="AF43">
        <v>454</v>
      </c>
      <c t="str" s="28" r="AG43">
        <f t="shared" si="19"/>
        <v>81.8</v>
      </c>
      <c t="str" s="27" r="AH43">
        <f t="shared" si="20"/>
        <v>1</v>
      </c>
      <c t="s" s="25" r="AI43">
        <v>455</v>
      </c>
      <c t="str" s="28" r="AJ43">
        <f t="shared" si="21"/>
        <v>83.4</v>
      </c>
      <c t="str" s="27" r="AK43">
        <f t="shared" si="22"/>
        <v>1</v>
      </c>
      <c t="s" s="25" r="AL43">
        <v>456</v>
      </c>
      <c t="str" s="28" r="AM43">
        <f t="shared" si="23"/>
        <v>180.4</v>
      </c>
      <c t="str" s="27" r="AN43">
        <f t="shared" si="24"/>
        <v>1</v>
      </c>
      <c s="25" r="AO43">
        <v>1443.0</v>
      </c>
      <c t="str" s="29" r="AP43">
        <f t="shared" si="25"/>
        <v>1443</v>
      </c>
      <c t="str" s="27" r="AQ43">
        <f t="shared" si="28"/>
        <v>1</v>
      </c>
      <c t="str" s="30" r="AR43">
        <f t="shared" si="27"/>
        <v>8</v>
      </c>
      <c s="23" r="AS43"/>
      <c s="3" r="AT43"/>
      <c s="3" r="AU43"/>
      <c s="3" r="AV43"/>
    </row>
    <row customHeight="1" r="44" ht="12.75">
      <c s="15" r="A44">
        <v>42.0</v>
      </c>
      <c s="24" r="B44">
        <v>41964.76513413194</v>
      </c>
      <c t="s" s="25" r="C44">
        <v>457</v>
      </c>
      <c t="s" s="25" r="D44">
        <v>458</v>
      </c>
      <c s="25" r="E44">
        <v>250593.0</v>
      </c>
      <c s="26" r="F44">
        <v>1.0</v>
      </c>
      <c t="str" s="26" r="G44">
        <f t="shared" si="1"/>
        <v>2</v>
      </c>
      <c t="str" s="26" r="H44">
        <f t="shared" si="2"/>
        <v>5</v>
      </c>
      <c t="str" s="26" r="I44">
        <f t="shared" si="3"/>
        <v>0</v>
      </c>
      <c t="str" s="26" r="J44">
        <f t="shared" si="4"/>
        <v>5</v>
      </c>
      <c t="str" s="26" r="K44">
        <f t="shared" si="5"/>
        <v>9</v>
      </c>
      <c t="str" s="26" r="L44">
        <f t="shared" si="6"/>
        <v>3</v>
      </c>
      <c s="27" r="M44">
        <v>2.0</v>
      </c>
      <c t="s" s="25" r="N44">
        <v>459</v>
      </c>
      <c t="str" s="28" r="O44">
        <f t="shared" si="7"/>
        <v>92.5</v>
      </c>
      <c t="str" s="27" r="P44">
        <f t="shared" si="8"/>
        <v>1</v>
      </c>
      <c t="s" s="25" r="Q44">
        <v>460</v>
      </c>
      <c t="str" s="28" r="R44">
        <f t="shared" si="9"/>
        <v>66.3</v>
      </c>
      <c t="str" s="27" r="S44">
        <f t="shared" si="10"/>
        <v>1</v>
      </c>
      <c t="s" s="25" r="T44">
        <v>461</v>
      </c>
      <c t="str" s="28" r="U44">
        <f t="shared" si="11"/>
        <v>65.1</v>
      </c>
      <c t="str" s="27" r="V44">
        <f t="shared" si="12"/>
        <v>1</v>
      </c>
      <c t="s" s="25" r="W44">
        <v>462</v>
      </c>
      <c t="str" s="28" r="X44">
        <f t="shared" si="13"/>
        <v>81.9</v>
      </c>
      <c t="str" s="27" r="Y44">
        <f t="shared" si="14"/>
        <v>1</v>
      </c>
      <c s="25" r="Z44"/>
      <c t="str" s="28" r="AA44">
        <f t="shared" si="15"/>
        <v>83.9</v>
      </c>
      <c t="str" s="27" r="AB44">
        <f t="shared" si="16"/>
        <v>0</v>
      </c>
      <c t="s" s="25" r="AC44">
        <v>463</v>
      </c>
      <c t="str" s="28" r="AD44">
        <f t="shared" si="17"/>
        <v>80.0</v>
      </c>
      <c t="str" s="27" r="AE44">
        <f t="shared" si="18"/>
        <v>-1</v>
      </c>
      <c s="25" r="AF44"/>
      <c t="str" s="28" r="AG44">
        <f t="shared" si="19"/>
        <v>86.0</v>
      </c>
      <c t="str" s="27" r="AH44">
        <f t="shared" si="20"/>
        <v>0</v>
      </c>
      <c t="s" s="25" r="AI44">
        <v>464</v>
      </c>
      <c t="str" s="28" r="AJ44">
        <f t="shared" si="21"/>
        <v>83.7</v>
      </c>
      <c t="str" s="27" r="AK44">
        <f t="shared" si="22"/>
        <v>1</v>
      </c>
      <c t="s" s="25" r="AL44">
        <v>465</v>
      </c>
      <c t="str" s="28" r="AM44">
        <f t="shared" si="23"/>
        <v>254.8</v>
      </c>
      <c t="str" s="27" r="AN44">
        <f t="shared" si="24"/>
        <v>1</v>
      </c>
      <c s="25" r="AO44">
        <v>181.0</v>
      </c>
      <c t="str" s="29" r="AP44">
        <f t="shared" si="25"/>
        <v>181</v>
      </c>
      <c t="str" s="27" r="AQ44">
        <f t="shared" si="28"/>
        <v>1</v>
      </c>
      <c t="str" s="30" r="AR44">
        <f t="shared" si="27"/>
        <v>8</v>
      </c>
      <c s="23" r="AS44"/>
      <c s="3" r="AT44"/>
      <c s="3" r="AU44"/>
      <c s="3" r="AV44"/>
    </row>
    <row customHeight="1" r="45" ht="12.75">
      <c s="15" r="A45">
        <v>43.0</v>
      </c>
      <c s="24" r="B45">
        <v>41964.76538179398</v>
      </c>
      <c t="s" s="25" r="C45">
        <v>466</v>
      </c>
      <c t="s" s="25" r="D45">
        <v>467</v>
      </c>
      <c s="25" r="E45">
        <v>250308.0</v>
      </c>
      <c s="26" r="F45">
        <v>1.0</v>
      </c>
      <c t="str" s="26" r="G45">
        <f t="shared" si="1"/>
        <v>2</v>
      </c>
      <c t="str" s="26" r="H45">
        <f t="shared" si="2"/>
        <v>5</v>
      </c>
      <c t="str" s="26" r="I45">
        <f t="shared" si="3"/>
        <v>0</v>
      </c>
      <c t="str" s="26" r="J45">
        <f t="shared" si="4"/>
        <v>3</v>
      </c>
      <c t="str" s="26" r="K45">
        <f t="shared" si="5"/>
        <v>0</v>
      </c>
      <c t="str" s="26" r="L45">
        <f t="shared" si="6"/>
        <v>8</v>
      </c>
      <c s="27" r="M45">
        <v>2.0</v>
      </c>
      <c t="s" s="25" r="N45">
        <v>468</v>
      </c>
      <c t="str" s="28" r="O45">
        <f t="shared" si="7"/>
        <v>95.8</v>
      </c>
      <c t="str" s="27" r="P45">
        <f t="shared" si="8"/>
        <v>1</v>
      </c>
      <c t="s" s="25" r="Q45">
        <v>469</v>
      </c>
      <c t="str" s="28" r="R45">
        <f t="shared" si="9"/>
        <v>72.7</v>
      </c>
      <c t="str" s="27" r="S45">
        <f t="shared" si="10"/>
        <v>1</v>
      </c>
      <c t="s" s="25" r="T45">
        <v>470</v>
      </c>
      <c t="str" s="28" r="U45">
        <f t="shared" si="11"/>
        <v>71.2</v>
      </c>
      <c t="str" s="27" r="V45">
        <f t="shared" si="12"/>
        <v>1</v>
      </c>
      <c t="s" s="25" r="W45">
        <v>471</v>
      </c>
      <c t="str" s="28" r="X45">
        <f t="shared" si="13"/>
        <v>85.7</v>
      </c>
      <c t="str" s="27" r="Y45">
        <f t="shared" si="14"/>
        <v>1</v>
      </c>
      <c s="25" r="Z45"/>
      <c t="str" s="28" r="AA45">
        <f t="shared" si="15"/>
        <v>75.8</v>
      </c>
      <c t="str" s="27" r="AB45">
        <f t="shared" si="16"/>
        <v>0</v>
      </c>
      <c s="25" r="AC45"/>
      <c t="str" s="28" r="AD45">
        <f t="shared" si="17"/>
        <v>79.3</v>
      </c>
      <c t="str" s="27" r="AE45">
        <f t="shared" si="18"/>
        <v>0</v>
      </c>
      <c t="s" s="25" r="AF45">
        <v>472</v>
      </c>
      <c t="str" s="28" r="AG45">
        <f t="shared" si="19"/>
        <v>84.6</v>
      </c>
      <c t="str" s="27" r="AH45">
        <f t="shared" si="20"/>
        <v>1</v>
      </c>
      <c t="s" s="25" r="AI45">
        <v>473</v>
      </c>
      <c t="str" s="28" r="AJ45">
        <f t="shared" si="21"/>
        <v>83.1</v>
      </c>
      <c t="str" s="27" r="AK45">
        <f t="shared" si="22"/>
        <v>1</v>
      </c>
      <c s="25" r="AL45"/>
      <c t="str" s="28" r="AM45">
        <f t="shared" si="23"/>
        <v>191.1</v>
      </c>
      <c t="str" s="27" r="AN45">
        <f t="shared" si="24"/>
        <v>0</v>
      </c>
      <c s="25" r="AO45"/>
      <c t="str" s="29" r="AP45">
        <f t="shared" si="25"/>
        <v>1443</v>
      </c>
      <c t="str" s="27" r="AQ45">
        <f t="shared" si="28"/>
        <v>0</v>
      </c>
      <c t="str" s="30" r="AR45">
        <f t="shared" si="27"/>
        <v>8</v>
      </c>
      <c s="23" r="AS45"/>
      <c s="3" r="AT45"/>
      <c s="3" r="AU45"/>
      <c s="3" r="AV45"/>
    </row>
    <row customHeight="1" r="46" ht="12.75">
      <c s="15" r="A46">
        <v>44.0</v>
      </c>
      <c s="24" r="B46">
        <v>41964.76579380787</v>
      </c>
      <c t="s" s="25" r="C46">
        <v>474</v>
      </c>
      <c t="s" s="25" r="D46">
        <v>475</v>
      </c>
      <c s="25" r="E46">
        <v>239776.0</v>
      </c>
      <c s="26" r="F46">
        <v>1.0</v>
      </c>
      <c t="str" s="26" r="G46">
        <f t="shared" si="1"/>
        <v>2</v>
      </c>
      <c t="str" s="26" r="H46">
        <f t="shared" si="2"/>
        <v>3</v>
      </c>
      <c t="str" s="26" r="I46">
        <f t="shared" si="3"/>
        <v>9</v>
      </c>
      <c t="str" s="26" r="J46">
        <f t="shared" si="4"/>
        <v>7</v>
      </c>
      <c t="str" s="26" r="K46">
        <f t="shared" si="5"/>
        <v>7</v>
      </c>
      <c t="str" s="26" r="L46">
        <f t="shared" si="6"/>
        <v>6</v>
      </c>
      <c s="27" r="M46">
        <v>2.0</v>
      </c>
      <c t="s" s="25" r="N46">
        <v>476</v>
      </c>
      <c t="str" s="28" r="O46">
        <f t="shared" si="7"/>
        <v>96.3</v>
      </c>
      <c t="str" s="27" r="P46">
        <f t="shared" si="8"/>
        <v>1</v>
      </c>
      <c t="s" s="25" r="Q46">
        <v>477</v>
      </c>
      <c t="str" s="28" r="R46">
        <f t="shared" si="9"/>
        <v>69.5</v>
      </c>
      <c t="str" s="27" r="S46">
        <f t="shared" si="10"/>
        <v>1</v>
      </c>
      <c t="s" s="25" r="T46">
        <v>478</v>
      </c>
      <c t="str" s="28" r="U46">
        <f t="shared" si="11"/>
        <v>69.5</v>
      </c>
      <c t="str" s="27" r="V46">
        <f t="shared" si="12"/>
        <v>1</v>
      </c>
      <c t="s" s="25" r="W46">
        <v>479</v>
      </c>
      <c t="str" s="28" r="X46">
        <f t="shared" si="13"/>
        <v>84.5</v>
      </c>
      <c t="str" s="27" r="Y46">
        <f t="shared" si="14"/>
        <v>-1</v>
      </c>
      <c s="25" r="Z46"/>
      <c t="str" s="28" r="AA46">
        <f t="shared" si="15"/>
        <v>82.6</v>
      </c>
      <c t="str" s="27" r="AB46">
        <f t="shared" si="16"/>
        <v>0</v>
      </c>
      <c s="25" r="AC46"/>
      <c t="str" s="28" r="AD46">
        <f t="shared" si="17"/>
        <v>80.0</v>
      </c>
      <c t="str" s="27" r="AE46">
        <f t="shared" si="18"/>
        <v>0</v>
      </c>
      <c t="s" s="25" r="AF46">
        <v>480</v>
      </c>
      <c t="str" s="28" r="AG46">
        <f t="shared" si="19"/>
        <v>88.4</v>
      </c>
      <c t="str" s="27" r="AH46">
        <f t="shared" si="20"/>
        <v>1</v>
      </c>
      <c t="s" s="25" r="AI46">
        <v>481</v>
      </c>
      <c t="str" s="28" r="AJ46">
        <f t="shared" si="21"/>
        <v>84.6</v>
      </c>
      <c t="str" s="27" r="AK46">
        <f t="shared" si="22"/>
        <v>1</v>
      </c>
      <c t="s" s="25" r="AL46">
        <v>482</v>
      </c>
      <c t="str" s="28" r="AM46">
        <f t="shared" si="23"/>
        <v>214.4</v>
      </c>
      <c t="str" s="27" r="AN46">
        <f t="shared" si="24"/>
        <v>1</v>
      </c>
      <c s="25" r="AO46">
        <v>288.0</v>
      </c>
      <c t="str" s="29" r="AP46">
        <f t="shared" si="25"/>
        <v>288</v>
      </c>
      <c t="str" s="27" r="AQ46">
        <f t="shared" si="28"/>
        <v>1</v>
      </c>
      <c t="str" s="30" r="AR46">
        <f t="shared" si="27"/>
        <v>8</v>
      </c>
      <c s="23" r="AS46"/>
      <c s="3" r="AT46"/>
      <c s="3" r="AU46"/>
      <c s="3" r="AV46"/>
    </row>
    <row customHeight="1" r="47" ht="12.75">
      <c s="15" r="A47">
        <v>45.0</v>
      </c>
      <c s="24" r="B47">
        <v>41964.77193120371</v>
      </c>
      <c t="s" s="25" r="C47">
        <v>483</v>
      </c>
      <c t="s" s="25" r="D47">
        <v>484</v>
      </c>
      <c s="25" r="E47">
        <v>257194.0</v>
      </c>
      <c s="26" r="F47">
        <v>1.0</v>
      </c>
      <c t="str" s="26" r="G47">
        <f t="shared" si="1"/>
        <v>2</v>
      </c>
      <c t="str" s="26" r="H47">
        <f t="shared" si="2"/>
        <v>5</v>
      </c>
      <c t="str" s="26" r="I47">
        <f t="shared" si="3"/>
        <v>7</v>
      </c>
      <c t="str" s="26" r="J47">
        <f t="shared" si="4"/>
        <v>1</v>
      </c>
      <c t="str" s="26" r="K47">
        <f t="shared" si="5"/>
        <v>9</v>
      </c>
      <c t="str" s="26" r="L47">
        <f t="shared" si="6"/>
        <v>4</v>
      </c>
      <c s="27" r="M47">
        <v>2.0</v>
      </c>
      <c t="s" s="25" r="N47">
        <v>485</v>
      </c>
      <c t="str" s="28" r="O47">
        <f t="shared" si="7"/>
        <v>90.9</v>
      </c>
      <c t="str" s="27" r="P47">
        <f t="shared" si="8"/>
        <v>1</v>
      </c>
      <c t="s" s="25" r="Q47">
        <v>486</v>
      </c>
      <c t="str" s="28" r="R47">
        <f t="shared" si="9"/>
        <v>67.3</v>
      </c>
      <c t="str" s="27" r="S47">
        <f t="shared" si="10"/>
        <v>1</v>
      </c>
      <c t="s" s="25" r="T47">
        <v>487</v>
      </c>
      <c t="str" s="28" r="U47">
        <f t="shared" si="11"/>
        <v>67.0</v>
      </c>
      <c t="str" s="27" r="V47">
        <f t="shared" si="12"/>
        <v>1</v>
      </c>
      <c t="s" s="25" r="W47">
        <v>488</v>
      </c>
      <c t="str" s="28" r="X47">
        <f t="shared" si="13"/>
        <v>82.8</v>
      </c>
      <c t="str" s="27" r="Y47">
        <f t="shared" si="14"/>
        <v>1</v>
      </c>
      <c t="s" s="25" r="Z47">
        <v>489</v>
      </c>
      <c t="str" s="28" r="AA47">
        <f t="shared" si="15"/>
        <v>83.5</v>
      </c>
      <c t="str" s="27" r="AB47">
        <f t="shared" si="16"/>
        <v>-1</v>
      </c>
      <c t="s" s="25" r="AC47">
        <v>490</v>
      </c>
      <c t="str" s="28" r="AD47">
        <f t="shared" si="17"/>
        <v>79.8</v>
      </c>
      <c t="str" s="27" r="AE47">
        <f t="shared" si="18"/>
        <v>1</v>
      </c>
      <c t="s" s="25" r="AF47">
        <v>491</v>
      </c>
      <c t="str" s="28" r="AG47">
        <f t="shared" si="19"/>
        <v>82.1</v>
      </c>
      <c t="str" s="27" r="AH47">
        <f t="shared" si="20"/>
        <v>1</v>
      </c>
      <c t="s" s="25" r="AI47">
        <v>492</v>
      </c>
      <c t="str" s="28" r="AJ47">
        <f t="shared" si="21"/>
        <v>84.1</v>
      </c>
      <c t="str" s="27" r="AK47">
        <f t="shared" si="22"/>
        <v>1</v>
      </c>
      <c t="s" s="35" r="AL47">
        <v>493</v>
      </c>
      <c t="str" s="28" r="AM47">
        <f t="shared" si="23"/>
        <v>240.6</v>
      </c>
      <c s="27" r="AN47">
        <v>-1.0</v>
      </c>
      <c s="25" r="AO47">
        <v>181.0</v>
      </c>
      <c t="str" s="29" r="AP47">
        <f t="shared" si="25"/>
        <v>181</v>
      </c>
      <c t="str" s="27" r="AQ47">
        <f t="shared" si="28"/>
        <v>1</v>
      </c>
      <c t="str" s="30" r="AR47">
        <f t="shared" si="27"/>
        <v>8</v>
      </c>
      <c s="23" r="AS47"/>
      <c s="3" r="AT47"/>
      <c s="3" r="AU47"/>
      <c s="3" r="AV47"/>
    </row>
    <row customHeight="1" r="48" ht="12.75">
      <c s="15" r="A48">
        <v>46.0</v>
      </c>
      <c s="24" r="B48">
        <v>41964.77518519676</v>
      </c>
      <c t="s" s="25" r="C48">
        <v>494</v>
      </c>
      <c t="s" s="25" r="D48">
        <v>495</v>
      </c>
      <c s="25" r="E48">
        <v>239345.0</v>
      </c>
      <c s="26" r="F48">
        <v>1.0</v>
      </c>
      <c t="str" s="26" r="G48">
        <f t="shared" si="1"/>
        <v>2</v>
      </c>
      <c t="str" s="26" r="H48">
        <f t="shared" si="2"/>
        <v>3</v>
      </c>
      <c t="str" s="26" r="I48">
        <f t="shared" si="3"/>
        <v>9</v>
      </c>
      <c t="str" s="26" r="J48">
        <f t="shared" si="4"/>
        <v>3</v>
      </c>
      <c t="str" s="26" r="K48">
        <f t="shared" si="5"/>
        <v>4</v>
      </c>
      <c t="str" s="26" r="L48">
        <f t="shared" si="6"/>
        <v>5</v>
      </c>
      <c s="27" r="M48">
        <v>2.0</v>
      </c>
      <c t="s" s="25" r="N48">
        <v>496</v>
      </c>
      <c t="str" s="28" r="O48">
        <f t="shared" si="7"/>
        <v>93.1</v>
      </c>
      <c t="str" s="27" r="P48">
        <f t="shared" si="8"/>
        <v>1</v>
      </c>
      <c t="s" s="25" r="Q48">
        <v>497</v>
      </c>
      <c t="str" s="28" r="R48">
        <f t="shared" si="9"/>
        <v>69.0</v>
      </c>
      <c t="str" s="27" r="S48">
        <f t="shared" si="10"/>
        <v>1</v>
      </c>
      <c s="25" r="T48"/>
      <c t="str" s="28" r="U48">
        <f t="shared" si="11"/>
        <v>68.8</v>
      </c>
      <c t="str" s="27" r="V48">
        <f t="shared" si="12"/>
        <v>0</v>
      </c>
      <c t="s" s="25" r="W48">
        <v>498</v>
      </c>
      <c t="str" s="28" r="X48">
        <f t="shared" si="13"/>
        <v>83.3</v>
      </c>
      <c t="str" s="27" r="Y48">
        <f t="shared" si="14"/>
        <v>1</v>
      </c>
      <c s="25" r="Z48"/>
      <c t="str" s="28" r="AA48">
        <f t="shared" si="15"/>
        <v>78.6</v>
      </c>
      <c t="str" s="27" r="AB48">
        <f t="shared" si="16"/>
        <v>0</v>
      </c>
      <c t="s" s="25" r="AC48">
        <v>499</v>
      </c>
      <c t="str" s="28" r="AD48">
        <f t="shared" si="17"/>
        <v>78.6</v>
      </c>
      <c t="str" s="27" r="AE48">
        <f t="shared" si="18"/>
        <v>1</v>
      </c>
      <c t="s" s="25" r="AF48">
        <v>500</v>
      </c>
      <c t="str" s="28" r="AG48">
        <f t="shared" si="19"/>
        <v>84.2</v>
      </c>
      <c t="str" s="27" r="AH48">
        <f t="shared" si="20"/>
        <v>1</v>
      </c>
      <c t="s" s="25" r="AI48">
        <v>501</v>
      </c>
      <c t="str" s="28" r="AJ48">
        <f t="shared" si="21"/>
        <v>83.6</v>
      </c>
      <c t="str" s="27" r="AK48">
        <f t="shared" si="22"/>
        <v>-1</v>
      </c>
      <c t="s" s="25" r="AL48">
        <v>502</v>
      </c>
      <c t="str" s="28" r="AM48">
        <f t="shared" si="23"/>
        <v>227.1</v>
      </c>
      <c t="str" s="27" r="AN48">
        <f ref="AN48:AN191" t="shared" si="29">IF(AL48="",0,IF(EXACT(RIGHT(AL48,3),"min"),IF(ABS(VALUE(LEFT(AL48,FIND(" ",AL48,1)))-AM48)&lt;=0.5,1,-1),-1))</f>
        <v>1</v>
      </c>
      <c s="25" r="AO48">
        <v>574.0</v>
      </c>
      <c t="str" s="29" r="AP48">
        <f t="shared" si="25"/>
        <v>574</v>
      </c>
      <c t="str" s="27" r="AQ48">
        <f t="shared" si="28"/>
        <v>1</v>
      </c>
      <c t="str" s="30" r="AR48">
        <f t="shared" si="27"/>
        <v>8</v>
      </c>
      <c s="23" r="AS48"/>
      <c s="3" r="AT48"/>
      <c s="3" r="AU48"/>
      <c s="3" r="AV48"/>
    </row>
    <row customHeight="1" r="49" ht="12.75">
      <c s="15" r="A49">
        <v>47.0</v>
      </c>
      <c s="24" r="B49">
        <v>41964.77572805556</v>
      </c>
      <c t="s" s="25" r="C49">
        <v>503</v>
      </c>
      <c t="s" s="25" r="D49">
        <v>504</v>
      </c>
      <c s="25" r="E49">
        <v>239511.0</v>
      </c>
      <c s="26" r="F49">
        <v>1.0</v>
      </c>
      <c t="str" s="26" r="G49">
        <f t="shared" si="1"/>
        <v>2</v>
      </c>
      <c t="str" s="26" r="H49">
        <f t="shared" si="2"/>
        <v>3</v>
      </c>
      <c t="str" s="26" r="I49">
        <f t="shared" si="3"/>
        <v>9</v>
      </c>
      <c t="str" s="26" r="J49">
        <f t="shared" si="4"/>
        <v>5</v>
      </c>
      <c t="str" s="26" r="K49">
        <f t="shared" si="5"/>
        <v>1</v>
      </c>
      <c t="str" s="26" r="L49">
        <f t="shared" si="6"/>
        <v>1</v>
      </c>
      <c s="27" r="M49">
        <v>2.0</v>
      </c>
      <c t="s" s="25" r="N49">
        <v>505</v>
      </c>
      <c t="str" s="28" r="O49">
        <f t="shared" si="7"/>
        <v>90.1</v>
      </c>
      <c t="str" s="27" r="P49">
        <f t="shared" si="8"/>
        <v>1</v>
      </c>
      <c t="s" s="25" r="Q49">
        <v>506</v>
      </c>
      <c t="str" s="28" r="R49">
        <f t="shared" si="9"/>
        <v>65.5</v>
      </c>
      <c t="str" s="27" r="S49">
        <f t="shared" si="10"/>
        <v>1</v>
      </c>
      <c s="25" r="T49"/>
      <c t="str" s="28" r="U49">
        <f t="shared" si="11"/>
        <v>65.2</v>
      </c>
      <c t="str" s="27" r="V49">
        <f t="shared" si="12"/>
        <v>0</v>
      </c>
      <c t="s" s="25" r="W49">
        <v>507</v>
      </c>
      <c t="str" s="28" r="X49">
        <f t="shared" si="13"/>
        <v>79.3</v>
      </c>
      <c t="str" s="27" r="Y49">
        <f t="shared" si="14"/>
        <v>1</v>
      </c>
      <c s="25" r="Z49"/>
      <c t="str" s="28" r="AA49">
        <f t="shared" si="15"/>
        <v>77.0</v>
      </c>
      <c t="str" s="27" r="AB49">
        <f t="shared" si="16"/>
        <v>0</v>
      </c>
      <c t="s" s="25" r="AC49">
        <v>508</v>
      </c>
      <c t="str" s="28" r="AD49">
        <f t="shared" si="17"/>
        <v>76.5</v>
      </c>
      <c t="str" s="27" r="AE49">
        <f t="shared" si="18"/>
        <v>1</v>
      </c>
      <c t="s" s="25" r="AF49">
        <v>509</v>
      </c>
      <c t="str" s="28" r="AG49">
        <f t="shared" si="19"/>
        <v>85.7</v>
      </c>
      <c t="str" s="27" r="AH49">
        <f t="shared" si="20"/>
        <v>1</v>
      </c>
      <c t="s" s="25" r="AI49">
        <v>510</v>
      </c>
      <c t="str" s="28" r="AJ49">
        <f t="shared" si="21"/>
        <v>82.5</v>
      </c>
      <c t="str" s="27" r="AK49">
        <f t="shared" si="22"/>
        <v>-1</v>
      </c>
      <c t="s" s="25" r="AL49">
        <v>511</v>
      </c>
      <c t="str" s="28" r="AM49">
        <f t="shared" si="23"/>
        <v>285.9</v>
      </c>
      <c t="str" s="27" r="AN49">
        <f t="shared" si="29"/>
        <v>1</v>
      </c>
      <c s="25" r="AO49">
        <v>1146.0</v>
      </c>
      <c t="str" s="29" r="AP49">
        <f t="shared" si="25"/>
        <v>1146</v>
      </c>
      <c t="str" s="27" r="AQ49">
        <f t="shared" si="28"/>
        <v>1</v>
      </c>
      <c t="str" s="30" r="AR49">
        <f t="shared" si="27"/>
        <v>8</v>
      </c>
      <c s="23" r="AS49"/>
      <c s="3" r="AT49"/>
      <c s="3" r="AU49"/>
      <c s="3" r="AV49"/>
    </row>
    <row customHeight="1" r="50" ht="12.75">
      <c s="15" r="A50">
        <v>48.0</v>
      </c>
      <c s="24" r="B50">
        <v>41964.77690103009</v>
      </c>
      <c t="s" s="25" r="C50">
        <v>512</v>
      </c>
      <c t="s" s="25" r="D50">
        <v>513</v>
      </c>
      <c s="25" r="E50">
        <v>239524.0</v>
      </c>
      <c s="26" r="F50">
        <v>1.0</v>
      </c>
      <c t="str" s="26" r="G50">
        <f t="shared" si="1"/>
        <v>2</v>
      </c>
      <c t="str" s="26" r="H50">
        <f t="shared" si="2"/>
        <v>3</v>
      </c>
      <c t="str" s="26" r="I50">
        <f t="shared" si="3"/>
        <v>9</v>
      </c>
      <c t="str" s="26" r="J50">
        <f t="shared" si="4"/>
        <v>5</v>
      </c>
      <c t="str" s="26" r="K50">
        <f t="shared" si="5"/>
        <v>2</v>
      </c>
      <c t="str" s="26" r="L50">
        <f t="shared" si="6"/>
        <v>4</v>
      </c>
      <c s="27" r="M50">
        <v>2.0</v>
      </c>
      <c t="s" s="25" r="N50">
        <v>514</v>
      </c>
      <c t="str" s="28" r="O50">
        <f t="shared" si="7"/>
        <v>93.1</v>
      </c>
      <c t="str" s="27" r="P50">
        <f t="shared" si="8"/>
        <v>1</v>
      </c>
      <c t="s" s="25" r="Q50">
        <v>515</v>
      </c>
      <c t="str" s="28" r="R50">
        <f t="shared" si="9"/>
        <v>68.3</v>
      </c>
      <c t="str" s="27" r="S50">
        <f t="shared" si="10"/>
        <v>1</v>
      </c>
      <c t="s" s="25" r="T50">
        <v>516</v>
      </c>
      <c t="str" s="28" r="U50">
        <f t="shared" si="11"/>
        <v>68.1</v>
      </c>
      <c t="str" s="27" r="V50">
        <f t="shared" si="12"/>
        <v>1</v>
      </c>
      <c t="s" s="25" r="W50">
        <v>517</v>
      </c>
      <c t="str" s="28" r="X50">
        <f t="shared" si="13"/>
        <v>82.2</v>
      </c>
      <c t="str" s="27" r="Y50">
        <f t="shared" si="14"/>
        <v>1</v>
      </c>
      <c t="s" s="25" r="Z50">
        <v>518</v>
      </c>
      <c t="str" s="28" r="AA50">
        <f t="shared" si="15"/>
        <v>77.9</v>
      </c>
      <c t="str" s="27" r="AB50">
        <f t="shared" si="16"/>
        <v>-1</v>
      </c>
      <c t="s" s="25" r="AC50">
        <v>519</v>
      </c>
      <c t="str" s="28" r="AD50">
        <f t="shared" si="17"/>
        <v>77.9</v>
      </c>
      <c t="str" s="27" r="AE50">
        <f t="shared" si="18"/>
        <v>1</v>
      </c>
      <c t="s" s="25" r="AF50">
        <v>520</v>
      </c>
      <c t="str" s="28" r="AG50">
        <f t="shared" si="19"/>
        <v>86.1</v>
      </c>
      <c t="str" s="27" r="AH50">
        <f t="shared" si="20"/>
        <v>1</v>
      </c>
      <c t="s" s="25" r="AI50">
        <v>521</v>
      </c>
      <c t="str" s="28" r="AJ50">
        <f t="shared" si="21"/>
        <v>83.2</v>
      </c>
      <c t="str" s="27" r="AK50">
        <f t="shared" si="22"/>
        <v>-1</v>
      </c>
      <c t="s" s="25" r="AL50">
        <v>522</v>
      </c>
      <c t="str" s="28" r="AM50">
        <f t="shared" si="23"/>
        <v>240.6</v>
      </c>
      <c t="str" s="27" r="AN50">
        <f t="shared" si="29"/>
        <v>1</v>
      </c>
      <c s="25" r="AO50">
        <v>910.0</v>
      </c>
      <c t="str" s="29" r="AP50">
        <f t="shared" si="25"/>
        <v>910</v>
      </c>
      <c t="str" s="27" r="AQ50">
        <f t="shared" si="28"/>
        <v>1</v>
      </c>
      <c t="str" s="30" r="AR50">
        <f t="shared" si="27"/>
        <v>8</v>
      </c>
      <c s="23" r="AS50"/>
      <c s="3" r="AT50"/>
      <c s="3" r="AU50"/>
      <c s="3" r="AV50"/>
    </row>
    <row customHeight="1" r="51" ht="12.75">
      <c s="15" r="A51">
        <v>49.0</v>
      </c>
      <c s="24" r="B51">
        <v>41964.77738760417</v>
      </c>
      <c t="s" s="25" r="C51">
        <v>523</v>
      </c>
      <c t="s" s="25" r="D51">
        <v>524</v>
      </c>
      <c s="25" r="E51">
        <v>239163.0</v>
      </c>
      <c s="26" r="F51">
        <v>1.0</v>
      </c>
      <c t="str" s="26" r="G51">
        <f t="shared" si="1"/>
        <v>2</v>
      </c>
      <c t="str" s="26" r="H51">
        <f t="shared" si="2"/>
        <v>3</v>
      </c>
      <c t="str" s="26" r="I51">
        <f t="shared" si="3"/>
        <v>9</v>
      </c>
      <c t="str" s="26" r="J51">
        <f t="shared" si="4"/>
        <v>1</v>
      </c>
      <c t="str" s="26" r="K51">
        <f t="shared" si="5"/>
        <v>6</v>
      </c>
      <c t="str" s="26" r="L51">
        <f t="shared" si="6"/>
        <v>3</v>
      </c>
      <c s="27" r="M51">
        <v>2.0</v>
      </c>
      <c t="s" s="25" r="N51">
        <v>525</v>
      </c>
      <c t="str" s="28" r="O51">
        <f t="shared" si="7"/>
        <v>89.6</v>
      </c>
      <c t="str" s="27" r="P51">
        <f t="shared" si="8"/>
        <v>1</v>
      </c>
      <c t="s" s="25" r="Q51">
        <v>526</v>
      </c>
      <c t="str" s="28" r="R51">
        <f t="shared" si="9"/>
        <v>66.7</v>
      </c>
      <c t="str" s="27" r="S51">
        <f t="shared" si="10"/>
        <v>1</v>
      </c>
      <c t="s" s="25" r="T51">
        <v>527</v>
      </c>
      <c t="str" s="28" r="U51">
        <f t="shared" si="11"/>
        <v>66.5</v>
      </c>
      <c t="str" s="27" r="V51">
        <f t="shared" si="12"/>
        <v>1</v>
      </c>
      <c t="s" s="25" r="W51">
        <v>528</v>
      </c>
      <c t="str" s="28" r="X51">
        <f t="shared" si="13"/>
        <v>81.6</v>
      </c>
      <c t="str" s="27" r="Y51">
        <f t="shared" si="14"/>
        <v>1</v>
      </c>
      <c t="s" s="25" r="Z51">
        <v>529</v>
      </c>
      <c t="str" s="28" r="AA51">
        <f t="shared" si="15"/>
        <v>80.1</v>
      </c>
      <c t="str" s="27" r="AB51">
        <f t="shared" si="16"/>
        <v>-1</v>
      </c>
      <c t="s" s="25" r="AC51">
        <v>530</v>
      </c>
      <c t="str" s="28" r="AD51">
        <f t="shared" si="17"/>
        <v>78.3</v>
      </c>
      <c t="str" s="27" r="AE51">
        <f t="shared" si="18"/>
        <v>1</v>
      </c>
      <c t="s" s="25" r="AF51">
        <v>531</v>
      </c>
      <c t="str" s="28" r="AG51">
        <f t="shared" si="19"/>
        <v>82.0</v>
      </c>
      <c t="str" s="27" r="AH51">
        <f t="shared" si="20"/>
        <v>1</v>
      </c>
      <c t="s" s="25" r="AI51">
        <v>532</v>
      </c>
      <c t="str" s="28" r="AJ51">
        <f t="shared" si="21"/>
        <v>83.4</v>
      </c>
      <c t="str" s="27" r="AK51">
        <f t="shared" si="22"/>
        <v>-1</v>
      </c>
      <c t="s" s="25" r="AL51">
        <v>533</v>
      </c>
      <c t="str" s="28" r="AM51">
        <f t="shared" si="23"/>
        <v>254.8</v>
      </c>
      <c t="str" s="27" r="AN51">
        <f t="shared" si="29"/>
        <v>1</v>
      </c>
      <c s="25" r="AO51">
        <v>362.0</v>
      </c>
      <c t="str" s="29" r="AP51">
        <f t="shared" si="25"/>
        <v>362</v>
      </c>
      <c t="str" s="27" r="AQ51">
        <f t="shared" si="28"/>
        <v>1</v>
      </c>
      <c t="str" s="30" r="AR51">
        <f t="shared" si="27"/>
        <v>8</v>
      </c>
      <c s="23" r="AS51"/>
      <c s="3" r="AT51"/>
      <c s="3" r="AU51"/>
      <c s="3" r="AV51"/>
    </row>
    <row customHeight="1" r="52" ht="12.75">
      <c s="15" r="A52">
        <v>50.0</v>
      </c>
      <c s="24" r="B52">
        <v>41964.780590092596</v>
      </c>
      <c t="s" s="25" r="C52">
        <v>534</v>
      </c>
      <c t="s" s="25" r="D52">
        <v>535</v>
      </c>
      <c s="32" r="E52">
        <v>239653.0</v>
      </c>
      <c s="26" r="F52">
        <v>1.0</v>
      </c>
      <c t="str" s="26" r="G52">
        <f t="shared" si="1"/>
        <v>2</v>
      </c>
      <c t="str" s="26" r="H52">
        <f t="shared" si="2"/>
        <v>3</v>
      </c>
      <c t="str" s="26" r="I52">
        <f t="shared" si="3"/>
        <v>9</v>
      </c>
      <c t="str" s="26" r="J52">
        <f t="shared" si="4"/>
        <v>6</v>
      </c>
      <c t="str" s="26" r="K52">
        <f t="shared" si="5"/>
        <v>5</v>
      </c>
      <c t="str" s="26" r="L52">
        <f t="shared" si="6"/>
        <v>3</v>
      </c>
      <c s="27" r="M52">
        <v>2.0</v>
      </c>
      <c t="s" s="31" r="N52">
        <v>536</v>
      </c>
      <c t="str" s="28" r="O52">
        <f t="shared" si="7"/>
        <v>92.8</v>
      </c>
      <c t="str" s="27" r="P52">
        <f t="shared" si="8"/>
        <v>1</v>
      </c>
      <c t="s" s="25" r="Q52">
        <v>537</v>
      </c>
      <c t="str" s="28" r="R52">
        <f t="shared" si="9"/>
        <v>66.8</v>
      </c>
      <c t="str" s="27" r="S52">
        <f t="shared" si="10"/>
        <v>1</v>
      </c>
      <c t="s" s="25" r="T52">
        <v>538</v>
      </c>
      <c t="str" s="28" r="U52">
        <f t="shared" si="11"/>
        <v>66.7</v>
      </c>
      <c t="str" s="27" r="V52">
        <f t="shared" si="12"/>
        <v>1</v>
      </c>
      <c t="s" s="25" r="W52">
        <v>539</v>
      </c>
      <c t="str" s="28" r="X52">
        <f t="shared" si="13"/>
        <v>81.5</v>
      </c>
      <c t="str" s="27" r="Y52">
        <f t="shared" si="14"/>
        <v>1</v>
      </c>
      <c t="s" s="25" r="Z52">
        <v>540</v>
      </c>
      <c t="str" s="28" r="AA52">
        <f t="shared" si="15"/>
        <v>80.4</v>
      </c>
      <c t="str" s="27" r="AB52">
        <f t="shared" si="16"/>
        <v>-1</v>
      </c>
      <c t="s" s="25" r="AC52">
        <v>541</v>
      </c>
      <c t="str" s="28" r="AD52">
        <f t="shared" si="17"/>
        <v>78.3</v>
      </c>
      <c t="str" s="27" r="AE52">
        <f t="shared" si="18"/>
        <v>1</v>
      </c>
      <c t="s" s="25" r="AF52">
        <v>542</v>
      </c>
      <c t="str" s="28" r="AG52">
        <f t="shared" si="19"/>
        <v>87.0</v>
      </c>
      <c t="str" s="27" r="AH52">
        <f t="shared" si="20"/>
        <v>1</v>
      </c>
      <c t="s" s="25" r="AI52">
        <v>543</v>
      </c>
      <c t="str" s="28" r="AJ52">
        <f t="shared" si="21"/>
        <v>83.6</v>
      </c>
      <c t="str" s="27" r="AK52">
        <f t="shared" si="22"/>
        <v>-1</v>
      </c>
      <c t="s" s="25" r="AL52">
        <v>544</v>
      </c>
      <c t="str" s="28" r="AM52">
        <f t="shared" si="23"/>
        <v>254.8</v>
      </c>
      <c t="str" s="27" r="AN52">
        <f t="shared" si="29"/>
        <v>1</v>
      </c>
      <c s="25" r="AO52">
        <v>456.0</v>
      </c>
      <c t="str" s="29" r="AP52">
        <f t="shared" si="25"/>
        <v>456</v>
      </c>
      <c t="str" s="27" r="AQ52">
        <f t="shared" si="28"/>
        <v>1</v>
      </c>
      <c t="str" s="30" r="AR52">
        <f t="shared" si="27"/>
        <v>8</v>
      </c>
      <c s="23" r="AS52"/>
      <c s="3" r="AT52"/>
      <c s="3" r="AU52"/>
      <c s="3" r="AV52"/>
    </row>
    <row customHeight="1" r="53" ht="12.75">
      <c s="15" r="A53">
        <v>51.0</v>
      </c>
      <c s="24" r="B53">
        <v>41964.76112216435</v>
      </c>
      <c t="s" s="25" r="C53">
        <v>545</v>
      </c>
      <c t="s" s="25" r="D53">
        <v>546</v>
      </c>
      <c s="25" r="E53">
        <v>234286.0</v>
      </c>
      <c s="26" r="F53">
        <v>1.0</v>
      </c>
      <c t="str" s="26" r="G53">
        <f t="shared" si="1"/>
        <v>2</v>
      </c>
      <c t="str" s="26" r="H53">
        <f t="shared" si="2"/>
        <v>3</v>
      </c>
      <c t="str" s="26" r="I53">
        <f t="shared" si="3"/>
        <v>4</v>
      </c>
      <c t="str" s="26" r="J53">
        <f t="shared" si="4"/>
        <v>2</v>
      </c>
      <c t="str" s="26" r="K53">
        <f t="shared" si="5"/>
        <v>8</v>
      </c>
      <c t="str" s="26" r="L53">
        <f t="shared" si="6"/>
        <v>6</v>
      </c>
      <c s="27" r="M53">
        <v>2.0</v>
      </c>
      <c t="s" s="25" r="N53">
        <v>547</v>
      </c>
      <c t="str" s="28" r="O53">
        <f t="shared" si="7"/>
        <v>93.6</v>
      </c>
      <c t="str" s="27" r="P53">
        <f t="shared" si="8"/>
        <v>1</v>
      </c>
      <c t="s" s="25" r="Q53">
        <v>548</v>
      </c>
      <c t="str" s="28" r="R53">
        <f t="shared" si="9"/>
        <v>69.4</v>
      </c>
      <c t="str" s="27" r="S53">
        <f t="shared" si="10"/>
        <v>-1</v>
      </c>
      <c t="s" s="25" r="T53">
        <v>549</v>
      </c>
      <c t="str" s="28" r="U53">
        <f t="shared" si="11"/>
        <v>68.7</v>
      </c>
      <c t="str" s="27" r="V53">
        <f t="shared" si="12"/>
        <v>1</v>
      </c>
      <c t="s" s="25" r="W53">
        <v>550</v>
      </c>
      <c t="str" s="28" r="X53">
        <f t="shared" si="13"/>
        <v>84.6</v>
      </c>
      <c t="str" s="27" r="Y53">
        <f t="shared" si="14"/>
        <v>1</v>
      </c>
      <c s="25" r="Z53"/>
      <c t="str" s="28" r="AA53">
        <f t="shared" si="15"/>
        <v>82.5</v>
      </c>
      <c t="str" s="27" r="AB53">
        <f t="shared" si="16"/>
        <v>0</v>
      </c>
      <c s="25" r="AC53"/>
      <c t="str" s="28" r="AD53">
        <f t="shared" si="17"/>
        <v>80.1</v>
      </c>
      <c t="str" s="27" r="AE53">
        <f t="shared" si="18"/>
        <v>0</v>
      </c>
      <c t="s" s="25" r="AF53">
        <v>551</v>
      </c>
      <c t="str" s="28" r="AG53">
        <f t="shared" si="19"/>
        <v>83.4</v>
      </c>
      <c t="str" s="27" r="AH53">
        <f t="shared" si="20"/>
        <v>1</v>
      </c>
      <c t="s" s="25" r="AI53">
        <v>552</v>
      </c>
      <c t="str" s="28" r="AJ53">
        <f t="shared" si="21"/>
        <v>84.1</v>
      </c>
      <c t="str" s="27" r="AK53">
        <f t="shared" si="22"/>
        <v>1</v>
      </c>
      <c t="s" s="25" r="AL53">
        <v>553</v>
      </c>
      <c t="str" s="28" r="AM53">
        <f t="shared" si="23"/>
        <v>214.4</v>
      </c>
      <c t="str" s="27" r="AN53">
        <f t="shared" si="29"/>
        <v>1</v>
      </c>
      <c s="25" r="AO53"/>
      <c t="str" s="29" r="AP53">
        <f t="shared" si="25"/>
        <v>228</v>
      </c>
      <c t="str" s="27" r="AQ53">
        <f t="shared" si="28"/>
        <v>0</v>
      </c>
      <c t="str" s="30" r="AR53">
        <f t="shared" si="27"/>
        <v>7</v>
      </c>
      <c s="23" r="AS53"/>
      <c s="3" r="AT53"/>
      <c s="3" r="AU53"/>
      <c s="3" r="AV53"/>
    </row>
    <row customHeight="1" r="54" ht="12.75">
      <c s="15" r="A54">
        <v>52.0</v>
      </c>
      <c s="24" r="B54">
        <v>41964.76117284722</v>
      </c>
      <c t="s" s="25" r="C54">
        <v>554</v>
      </c>
      <c t="s" s="25" r="D54">
        <v>555</v>
      </c>
      <c s="25" r="E54">
        <v>233604.0</v>
      </c>
      <c s="26" r="F54">
        <v>1.0</v>
      </c>
      <c t="str" s="26" r="G54">
        <f t="shared" si="1"/>
        <v>2</v>
      </c>
      <c t="str" s="26" r="H54">
        <f t="shared" si="2"/>
        <v>3</v>
      </c>
      <c t="str" s="26" r="I54">
        <f t="shared" si="3"/>
        <v>3</v>
      </c>
      <c t="str" s="26" r="J54">
        <f t="shared" si="4"/>
        <v>6</v>
      </c>
      <c t="str" s="26" r="K54">
        <f t="shared" si="5"/>
        <v>0</v>
      </c>
      <c t="str" s="26" r="L54">
        <f t="shared" si="6"/>
        <v>4</v>
      </c>
      <c s="27" r="M54">
        <v>2.0</v>
      </c>
      <c t="s" s="25" r="N54">
        <v>556</v>
      </c>
      <c t="str" s="28" r="O54">
        <f t="shared" si="7"/>
        <v>93.5</v>
      </c>
      <c t="str" s="27" r="P54">
        <f t="shared" si="8"/>
        <v>1</v>
      </c>
      <c t="s" s="25" r="Q54">
        <v>557</v>
      </c>
      <c t="str" s="28" r="R54">
        <f t="shared" si="9"/>
        <v>68.7</v>
      </c>
      <c t="str" s="27" r="S54">
        <f t="shared" si="10"/>
        <v>-1</v>
      </c>
      <c t="s" s="25" r="T54">
        <v>558</v>
      </c>
      <c t="str" s="28" r="U54">
        <f t="shared" si="11"/>
        <v>67.7</v>
      </c>
      <c t="str" s="27" r="V54">
        <f t="shared" si="12"/>
        <v>1</v>
      </c>
      <c t="s" s="25" r="W54">
        <v>559</v>
      </c>
      <c t="str" s="28" r="X54">
        <f t="shared" si="13"/>
        <v>82.0</v>
      </c>
      <c t="str" s="27" r="Y54">
        <f t="shared" si="14"/>
        <v>1</v>
      </c>
      <c s="25" r="Z54"/>
      <c t="str" s="28" r="AA54">
        <f t="shared" si="15"/>
        <v>77.5</v>
      </c>
      <c t="str" s="27" r="AB54">
        <f t="shared" si="16"/>
        <v>0</v>
      </c>
      <c s="25" r="AC54"/>
      <c t="str" s="28" r="AD54">
        <f t="shared" si="17"/>
        <v>77.6</v>
      </c>
      <c t="str" s="27" r="AE54">
        <f t="shared" si="18"/>
        <v>0</v>
      </c>
      <c t="s" s="25" r="AF54">
        <v>560</v>
      </c>
      <c t="str" s="28" r="AG54">
        <f t="shared" si="19"/>
        <v>87.1</v>
      </c>
      <c t="str" s="27" r="AH54">
        <f t="shared" si="20"/>
        <v>1</v>
      </c>
      <c t="s" s="25" r="AI54">
        <v>561</v>
      </c>
      <c t="str" s="28" r="AJ54">
        <f t="shared" si="21"/>
        <v>82.4</v>
      </c>
      <c t="str" s="27" r="AK54">
        <f t="shared" si="22"/>
        <v>1</v>
      </c>
      <c t="s" s="25" r="AL54">
        <v>562</v>
      </c>
      <c t="str" s="28" r="AM54">
        <f t="shared" si="23"/>
        <v>240.6</v>
      </c>
      <c t="str" s="27" r="AN54">
        <f t="shared" si="29"/>
        <v>1</v>
      </c>
      <c s="25" r="AO54"/>
      <c t="str" s="29" r="AP54">
        <f t="shared" si="25"/>
        <v>1443</v>
      </c>
      <c t="str" s="27" r="AQ54">
        <f t="shared" si="28"/>
        <v>0</v>
      </c>
      <c t="str" s="30" r="AR54">
        <f t="shared" si="27"/>
        <v>7</v>
      </c>
      <c s="23" r="AS54"/>
      <c s="3" r="AT54"/>
      <c s="3" r="AU54"/>
      <c s="3" r="AV54"/>
    </row>
    <row customHeight="1" r="55" ht="12.75">
      <c s="15" r="A55">
        <v>53.0</v>
      </c>
      <c s="24" r="B55">
        <v>41964.7615231713</v>
      </c>
      <c t="s" s="25" r="C55">
        <v>563</v>
      </c>
      <c t="s" s="25" r="D55">
        <v>564</v>
      </c>
      <c s="25" r="E55">
        <v>233602.0</v>
      </c>
      <c s="26" r="F55">
        <v>1.0</v>
      </c>
      <c t="str" s="26" r="G55">
        <f t="shared" si="1"/>
        <v>2</v>
      </c>
      <c t="str" s="26" r="H55">
        <f t="shared" si="2"/>
        <v>3</v>
      </c>
      <c t="str" s="26" r="I55">
        <f t="shared" si="3"/>
        <v>3</v>
      </c>
      <c t="str" s="26" r="J55">
        <f t="shared" si="4"/>
        <v>6</v>
      </c>
      <c t="str" s="26" r="K55">
        <f t="shared" si="5"/>
        <v>0</v>
      </c>
      <c t="str" s="26" r="L55">
        <f t="shared" si="6"/>
        <v>2</v>
      </c>
      <c s="27" r="M55">
        <v>2.0</v>
      </c>
      <c t="s" s="25" r="N55">
        <v>565</v>
      </c>
      <c t="str" s="28" r="O55">
        <f t="shared" si="7"/>
        <v>91.5</v>
      </c>
      <c t="str" s="27" r="P55">
        <f t="shared" si="8"/>
        <v>1</v>
      </c>
      <c t="s" s="25" r="Q55">
        <v>566</v>
      </c>
      <c t="str" s="28" r="R55">
        <f t="shared" si="9"/>
        <v>66.7</v>
      </c>
      <c t="str" s="27" r="S55">
        <f t="shared" si="10"/>
        <v>-1</v>
      </c>
      <c t="s" s="25" r="T55">
        <v>567</v>
      </c>
      <c t="str" s="28" r="U55">
        <f t="shared" si="11"/>
        <v>65.7</v>
      </c>
      <c t="str" s="27" r="V55">
        <f t="shared" si="12"/>
        <v>1</v>
      </c>
      <c t="s" s="25" r="W55">
        <v>568</v>
      </c>
      <c t="str" s="28" r="X55">
        <f t="shared" si="13"/>
        <v>80.1</v>
      </c>
      <c t="str" s="27" r="Y55">
        <f t="shared" si="14"/>
        <v>1</v>
      </c>
      <c s="25" r="Z55"/>
      <c t="str" s="28" r="AA55">
        <f t="shared" si="15"/>
        <v>77.3</v>
      </c>
      <c t="str" s="27" r="AB55">
        <f t="shared" si="16"/>
        <v>0</v>
      </c>
      <c s="25" r="AC55"/>
      <c t="str" s="28" r="AD55">
        <f t="shared" si="17"/>
        <v>76.7</v>
      </c>
      <c t="str" s="27" r="AE55">
        <f t="shared" si="18"/>
        <v>0</v>
      </c>
      <c t="s" s="25" r="AF55">
        <v>569</v>
      </c>
      <c t="str" s="28" r="AG55">
        <f t="shared" si="19"/>
        <v>86.8</v>
      </c>
      <c t="str" s="27" r="AH55">
        <f t="shared" si="20"/>
        <v>1</v>
      </c>
      <c t="s" s="25" r="AI55">
        <v>570</v>
      </c>
      <c t="str" s="28" r="AJ55">
        <f t="shared" si="21"/>
        <v>81.9</v>
      </c>
      <c t="str" s="27" r="AK55">
        <f t="shared" si="22"/>
        <v>1</v>
      </c>
      <c t="s" s="25" r="AL55">
        <v>571</v>
      </c>
      <c t="str" s="28" r="AM55">
        <f t="shared" si="23"/>
        <v>269.9</v>
      </c>
      <c t="str" s="27" r="AN55">
        <f t="shared" si="29"/>
        <v>1</v>
      </c>
      <c s="25" r="AO55"/>
      <c t="str" s="29" r="AP55">
        <f t="shared" si="25"/>
        <v>1443</v>
      </c>
      <c t="str" s="27" r="AQ55">
        <f t="shared" si="28"/>
        <v>0</v>
      </c>
      <c t="str" s="30" r="AR55">
        <f t="shared" si="27"/>
        <v>7</v>
      </c>
      <c s="23" r="AS55"/>
      <c s="3" r="AT55"/>
      <c s="3" r="AU55"/>
      <c s="3" r="AV55"/>
    </row>
    <row customHeight="1" r="56" ht="12.75">
      <c s="15" r="A56">
        <v>54.0</v>
      </c>
      <c s="24" r="B56">
        <v>41964.76331061342</v>
      </c>
      <c t="s" s="25" r="C56">
        <v>572</v>
      </c>
      <c t="s" s="25" r="D56">
        <v>573</v>
      </c>
      <c s="25" r="E56">
        <v>244163.0</v>
      </c>
      <c s="26" r="F56">
        <v>1.0</v>
      </c>
      <c t="str" s="26" r="G56">
        <f t="shared" si="1"/>
        <v>2</v>
      </c>
      <c t="str" s="26" r="H56">
        <f t="shared" si="2"/>
        <v>4</v>
      </c>
      <c t="str" s="26" r="I56">
        <f t="shared" si="3"/>
        <v>4</v>
      </c>
      <c t="str" s="26" r="J56">
        <f t="shared" si="4"/>
        <v>1</v>
      </c>
      <c t="str" s="26" r="K56">
        <f t="shared" si="5"/>
        <v>6</v>
      </c>
      <c t="str" s="26" r="L56">
        <f t="shared" si="6"/>
        <v>3</v>
      </c>
      <c s="27" r="M56">
        <v>2.0</v>
      </c>
      <c t="s" s="25" r="N56">
        <v>574</v>
      </c>
      <c t="str" s="28" r="O56">
        <f t="shared" si="7"/>
        <v>89.6</v>
      </c>
      <c t="str" s="27" r="P56">
        <f t="shared" si="8"/>
        <v>1</v>
      </c>
      <c t="s" s="25" r="Q56">
        <v>575</v>
      </c>
      <c t="str" s="28" r="R56">
        <f t="shared" si="9"/>
        <v>66.7</v>
      </c>
      <c t="str" s="27" r="S56">
        <f t="shared" si="10"/>
        <v>1</v>
      </c>
      <c s="25" r="T56"/>
      <c t="str" s="28" r="U56">
        <f t="shared" si="11"/>
        <v>66.0</v>
      </c>
      <c t="str" s="27" r="V56">
        <f t="shared" si="12"/>
        <v>0</v>
      </c>
      <c t="s" s="25" r="W56">
        <v>576</v>
      </c>
      <c t="str" s="28" r="X56">
        <f t="shared" si="13"/>
        <v>81.6</v>
      </c>
      <c t="str" s="27" r="Y56">
        <f t="shared" si="14"/>
        <v>1</v>
      </c>
      <c s="25" r="Z56"/>
      <c t="str" s="28" r="AA56">
        <f t="shared" si="15"/>
        <v>80.1</v>
      </c>
      <c t="str" s="27" r="AB56">
        <f t="shared" si="16"/>
        <v>0</v>
      </c>
      <c s="25" r="AC56"/>
      <c t="str" s="28" r="AD56">
        <f t="shared" si="17"/>
        <v>78.3</v>
      </c>
      <c t="str" s="27" r="AE56">
        <f t="shared" si="18"/>
        <v>0</v>
      </c>
      <c t="s" s="25" r="AF56">
        <v>577</v>
      </c>
      <c t="str" s="28" r="AG56">
        <f t="shared" si="19"/>
        <v>82.0</v>
      </c>
      <c t="str" s="27" r="AH56">
        <f t="shared" si="20"/>
        <v>1</v>
      </c>
      <c t="s" s="25" r="AI56">
        <v>578</v>
      </c>
      <c t="str" s="28" r="AJ56">
        <f t="shared" si="21"/>
        <v>83.0</v>
      </c>
      <c t="str" s="27" r="AK56">
        <f t="shared" si="22"/>
        <v>-1</v>
      </c>
      <c t="s" s="25" r="AL56">
        <v>579</v>
      </c>
      <c t="str" s="28" r="AM56">
        <f t="shared" si="23"/>
        <v>254.8</v>
      </c>
      <c t="str" s="27" r="AN56">
        <f t="shared" si="29"/>
        <v>1</v>
      </c>
      <c s="25" r="AO56">
        <v>362.0</v>
      </c>
      <c t="str" s="29" r="AP56">
        <f t="shared" si="25"/>
        <v>362</v>
      </c>
      <c t="str" s="27" r="AQ56">
        <f t="shared" si="28"/>
        <v>1</v>
      </c>
      <c t="str" s="30" r="AR56">
        <f t="shared" si="27"/>
        <v>7</v>
      </c>
      <c s="23" r="AS56"/>
      <c s="3" r="AT56"/>
      <c s="3" r="AU56"/>
      <c s="3" r="AV56"/>
    </row>
    <row customHeight="1" r="57" ht="12.75">
      <c s="15" r="A57">
        <v>55.0</v>
      </c>
      <c s="24" r="B57">
        <v>41964.76333361111</v>
      </c>
      <c t="s" s="25" r="C57">
        <v>580</v>
      </c>
      <c t="s" s="25" r="D57">
        <v>581</v>
      </c>
      <c s="25" r="E57">
        <v>242354.0</v>
      </c>
      <c s="26" r="F57">
        <v>1.0</v>
      </c>
      <c t="str" s="26" r="G57">
        <f t="shared" si="1"/>
        <v>2</v>
      </c>
      <c t="str" s="26" r="H57">
        <f t="shared" si="2"/>
        <v>4</v>
      </c>
      <c t="str" s="26" r="I57">
        <f t="shared" si="3"/>
        <v>2</v>
      </c>
      <c t="str" s="26" r="J57">
        <f t="shared" si="4"/>
        <v>3</v>
      </c>
      <c t="str" s="26" r="K57">
        <f t="shared" si="5"/>
        <v>5</v>
      </c>
      <c t="str" s="26" r="L57">
        <f t="shared" si="6"/>
        <v>4</v>
      </c>
      <c s="27" r="M57">
        <v>2.0</v>
      </c>
      <c t="s" s="25" r="N57">
        <v>582</v>
      </c>
      <c t="str" s="28" r="O57">
        <f t="shared" si="7"/>
        <v>92.1</v>
      </c>
      <c t="str" s="27" r="P57">
        <f t="shared" si="8"/>
        <v>1</v>
      </c>
      <c t="s" s="25" r="Q57">
        <v>583</v>
      </c>
      <c t="str" s="28" r="R57">
        <f t="shared" si="9"/>
        <v>67.8</v>
      </c>
      <c t="str" s="27" r="S57">
        <f t="shared" si="10"/>
        <v>1</v>
      </c>
      <c s="25" r="T57"/>
      <c t="str" s="28" r="U57">
        <f t="shared" si="11"/>
        <v>66.8</v>
      </c>
      <c t="str" s="27" r="V57">
        <f t="shared" si="12"/>
        <v>0</v>
      </c>
      <c t="s" s="25" r="W57">
        <v>584</v>
      </c>
      <c t="str" s="28" r="X57">
        <f t="shared" si="13"/>
        <v>82.5</v>
      </c>
      <c t="str" s="27" r="Y57">
        <f t="shared" si="14"/>
        <v>1</v>
      </c>
      <c s="25" r="Z57"/>
      <c t="str" s="28" r="AA57">
        <f t="shared" si="15"/>
        <v>79.5</v>
      </c>
      <c t="str" s="27" r="AB57">
        <f t="shared" si="16"/>
        <v>0</v>
      </c>
      <c s="25" r="AC57"/>
      <c t="str" s="28" r="AD57">
        <f t="shared" si="17"/>
        <v>78.5</v>
      </c>
      <c t="str" s="27" r="AE57">
        <f t="shared" si="18"/>
        <v>0</v>
      </c>
      <c t="s" s="25" r="AF57">
        <v>585</v>
      </c>
      <c t="str" s="28" r="AG57">
        <f t="shared" si="19"/>
        <v>84.1</v>
      </c>
      <c t="str" s="27" r="AH57">
        <f t="shared" si="20"/>
        <v>1</v>
      </c>
      <c t="s" s="25" r="AI57">
        <v>586</v>
      </c>
      <c t="str" s="28" r="AJ57">
        <f t="shared" si="21"/>
        <v>83.0</v>
      </c>
      <c t="str" s="27" r="AK57">
        <f t="shared" si="22"/>
        <v>-1</v>
      </c>
      <c t="s" s="25" r="AL57">
        <v>587</v>
      </c>
      <c t="str" s="28" r="AM57">
        <f t="shared" si="23"/>
        <v>240.6</v>
      </c>
      <c t="str" s="27" r="AN57">
        <f t="shared" si="29"/>
        <v>1</v>
      </c>
      <c s="25" r="AO57">
        <v>456.0</v>
      </c>
      <c t="str" s="29" r="AP57">
        <f t="shared" si="25"/>
        <v>456</v>
      </c>
      <c t="str" s="27" r="AQ57">
        <f t="shared" si="28"/>
        <v>1</v>
      </c>
      <c t="str" s="30" r="AR57">
        <f t="shared" si="27"/>
        <v>7</v>
      </c>
      <c s="23" r="AS57"/>
      <c s="3" r="AT57"/>
      <c s="3" r="AU57"/>
      <c s="3" r="AV57"/>
    </row>
    <row customHeight="1" r="58" ht="12.75">
      <c s="15" r="A58">
        <v>56.0</v>
      </c>
      <c s="24" r="B58">
        <v>41964.76402694444</v>
      </c>
      <c t="s" s="25" r="C58">
        <v>588</v>
      </c>
      <c t="s" s="25" r="D58">
        <v>589</v>
      </c>
      <c s="25" r="E58">
        <v>253994.0</v>
      </c>
      <c s="26" r="F58">
        <v>1.0</v>
      </c>
      <c t="str" s="26" r="G58">
        <f t="shared" si="1"/>
        <v>2</v>
      </c>
      <c t="str" s="26" r="H58">
        <f t="shared" si="2"/>
        <v>5</v>
      </c>
      <c t="str" s="26" r="I58">
        <f t="shared" si="3"/>
        <v>3</v>
      </c>
      <c t="str" s="26" r="J58">
        <f t="shared" si="4"/>
        <v>9</v>
      </c>
      <c t="str" s="26" r="K58">
        <f t="shared" si="5"/>
        <v>9</v>
      </c>
      <c t="str" s="26" r="L58">
        <f t="shared" si="6"/>
        <v>4</v>
      </c>
      <c s="27" r="M58">
        <v>2.0</v>
      </c>
      <c t="s" s="25" r="N58">
        <v>590</v>
      </c>
      <c t="str" s="28" r="O58">
        <f t="shared" si="7"/>
        <v>95.1</v>
      </c>
      <c t="str" s="27" r="P58">
        <f t="shared" si="8"/>
        <v>1</v>
      </c>
      <c t="s" s="25" r="Q58">
        <v>591</v>
      </c>
      <c t="str" s="28" r="R58">
        <f t="shared" si="9"/>
        <v>67.3</v>
      </c>
      <c t="str" s="27" r="S58">
        <f t="shared" si="10"/>
        <v>1</v>
      </c>
      <c t="s" s="25" r="T58">
        <v>592</v>
      </c>
      <c t="str" s="28" r="U58">
        <f t="shared" si="11"/>
        <v>66.6</v>
      </c>
      <c t="str" s="27" r="V58">
        <f t="shared" si="12"/>
        <v>1</v>
      </c>
      <c t="s" s="25" r="W58">
        <v>593</v>
      </c>
      <c t="str" s="28" r="X58">
        <f t="shared" si="13"/>
        <v>82.8</v>
      </c>
      <c t="str" s="27" r="Y58">
        <f t="shared" si="14"/>
        <v>-1</v>
      </c>
      <c s="25" r="Z58"/>
      <c t="str" s="28" r="AA58">
        <f t="shared" si="15"/>
        <v>84.9</v>
      </c>
      <c t="str" s="27" r="AB58">
        <f t="shared" si="16"/>
        <v>0</v>
      </c>
      <c s="25" r="AC58"/>
      <c t="str" s="28" r="AD58">
        <f t="shared" si="17"/>
        <v>80.6</v>
      </c>
      <c t="str" s="27" r="AE58">
        <f t="shared" si="18"/>
        <v>0</v>
      </c>
      <c t="s" s="25" r="AF58">
        <v>594</v>
      </c>
      <c t="str" s="28" r="AG58">
        <f t="shared" si="19"/>
        <v>90.1</v>
      </c>
      <c t="str" s="27" r="AH58">
        <f t="shared" si="20"/>
        <v>1</v>
      </c>
      <c t="s" s="25" r="AI58">
        <v>595</v>
      </c>
      <c t="str" s="28" r="AJ58">
        <f t="shared" si="21"/>
        <v>84.3</v>
      </c>
      <c t="str" s="27" r="AK58">
        <f t="shared" si="22"/>
        <v>1</v>
      </c>
      <c t="s" s="25" r="AL58">
        <v>596</v>
      </c>
      <c t="str" s="28" r="AM58">
        <f t="shared" si="23"/>
        <v>240.6</v>
      </c>
      <c t="str" s="27" r="AN58">
        <f t="shared" si="29"/>
        <v>1</v>
      </c>
      <c s="25" r="AO58"/>
      <c t="str" s="29" r="AP58">
        <f t="shared" si="25"/>
        <v>181</v>
      </c>
      <c t="str" s="27" r="AQ58">
        <f t="shared" si="28"/>
        <v>0</v>
      </c>
      <c t="str" s="30" r="AR58">
        <f t="shared" si="27"/>
        <v>7</v>
      </c>
      <c s="23" r="AS58"/>
      <c s="3" r="AT58"/>
      <c s="3" r="AU58"/>
      <c s="3" r="AV58"/>
    </row>
    <row customHeight="1" r="59" ht="12.75">
      <c s="15" r="A59">
        <v>57.0</v>
      </c>
      <c s="24" r="B59">
        <v>41964.765488680554</v>
      </c>
      <c t="s" s="25" r="C59">
        <v>597</v>
      </c>
      <c t="s" s="25" r="D59">
        <v>598</v>
      </c>
      <c s="25" r="E59">
        <v>239615.0</v>
      </c>
      <c s="26" r="F59">
        <v>1.0</v>
      </c>
      <c t="str" s="26" r="G59">
        <f t="shared" si="1"/>
        <v>2</v>
      </c>
      <c t="str" s="26" r="H59">
        <f t="shared" si="2"/>
        <v>3</v>
      </c>
      <c t="str" s="26" r="I59">
        <f t="shared" si="3"/>
        <v>9</v>
      </c>
      <c t="str" s="26" r="J59">
        <f t="shared" si="4"/>
        <v>6</v>
      </c>
      <c t="str" s="26" r="K59">
        <f t="shared" si="5"/>
        <v>1</v>
      </c>
      <c t="str" s="26" r="L59">
        <f t="shared" si="6"/>
        <v>5</v>
      </c>
      <c s="27" r="M59">
        <v>2.0</v>
      </c>
      <c t="s" s="25" r="N59">
        <v>599</v>
      </c>
      <c t="str" s="28" r="O59">
        <f t="shared" si="7"/>
        <v>94.6</v>
      </c>
      <c t="str" s="27" r="P59">
        <f t="shared" si="8"/>
        <v>1</v>
      </c>
      <c t="s" s="25" r="Q59">
        <v>600</v>
      </c>
      <c t="str" s="28" r="R59">
        <f t="shared" si="9"/>
        <v>69.5</v>
      </c>
      <c t="str" s="27" r="S59">
        <f t="shared" si="10"/>
        <v>1</v>
      </c>
      <c t="s" s="25" r="T59">
        <v>601</v>
      </c>
      <c t="str" s="28" r="U59">
        <f t="shared" si="11"/>
        <v>69.3</v>
      </c>
      <c t="str" s="27" r="V59">
        <f t="shared" si="12"/>
        <v>-1</v>
      </c>
      <c t="s" s="25" r="W59">
        <v>602</v>
      </c>
      <c t="str" s="28" r="X59">
        <f t="shared" si="13"/>
        <v>83.0</v>
      </c>
      <c t="str" s="27" r="Y59">
        <f t="shared" si="14"/>
        <v>1</v>
      </c>
      <c s="25" r="Z59"/>
      <c t="str" s="28" r="AA59">
        <f t="shared" si="15"/>
        <v>78.0</v>
      </c>
      <c t="str" s="27" r="AB59">
        <f t="shared" si="16"/>
        <v>0</v>
      </c>
      <c s="25" r="AC59"/>
      <c t="str" s="28" r="AD59">
        <f t="shared" si="17"/>
        <v>78.2</v>
      </c>
      <c t="str" s="27" r="AE59">
        <f t="shared" si="18"/>
        <v>0</v>
      </c>
      <c t="s" s="25" r="AF59">
        <v>603</v>
      </c>
      <c t="str" s="28" r="AG59">
        <f t="shared" si="19"/>
        <v>87.2</v>
      </c>
      <c t="str" s="27" r="AH59">
        <f t="shared" si="20"/>
        <v>1</v>
      </c>
      <c t="s" s="25" r="AI59">
        <v>604</v>
      </c>
      <c t="str" s="28" r="AJ59">
        <f t="shared" si="21"/>
        <v>83.4</v>
      </c>
      <c t="str" s="27" r="AK59">
        <f t="shared" si="22"/>
        <v>1</v>
      </c>
      <c t="s" s="25" r="AL59">
        <v>605</v>
      </c>
      <c t="str" s="28" r="AM59">
        <f t="shared" si="23"/>
        <v>227.1</v>
      </c>
      <c t="str" s="27" r="AN59">
        <f t="shared" si="29"/>
        <v>1</v>
      </c>
      <c s="25" r="AO59"/>
      <c t="str" s="29" r="AP59">
        <f t="shared" si="25"/>
        <v>1146</v>
      </c>
      <c t="str" s="27" r="AQ59">
        <f t="shared" si="28"/>
        <v>0</v>
      </c>
      <c t="str" s="30" r="AR59">
        <f t="shared" si="27"/>
        <v>7</v>
      </c>
      <c s="23" r="AS59"/>
      <c s="3" r="AT59"/>
      <c s="3" r="AU59"/>
      <c s="3" r="AV59"/>
    </row>
    <row customHeight="1" r="60" ht="12.75">
      <c s="15" r="A60">
        <v>58.0</v>
      </c>
      <c s="24" r="B60">
        <v>41964.76557861111</v>
      </c>
      <c t="s" s="25" r="C60">
        <v>606</v>
      </c>
      <c t="s" s="25" r="D60">
        <v>607</v>
      </c>
      <c s="25" r="E60">
        <v>239475.0</v>
      </c>
      <c s="26" r="F60">
        <v>1.0</v>
      </c>
      <c t="str" s="26" r="G60">
        <f t="shared" si="1"/>
        <v>2</v>
      </c>
      <c t="str" s="26" r="H60">
        <f t="shared" si="2"/>
        <v>3</v>
      </c>
      <c t="str" s="26" r="I60">
        <f t="shared" si="3"/>
        <v>9</v>
      </c>
      <c t="str" s="26" r="J60">
        <f t="shared" si="4"/>
        <v>4</v>
      </c>
      <c t="str" s="26" r="K60">
        <f t="shared" si="5"/>
        <v>7</v>
      </c>
      <c t="str" s="26" r="L60">
        <f t="shared" si="6"/>
        <v>5</v>
      </c>
      <c s="27" r="M60">
        <v>2.0</v>
      </c>
      <c t="s" s="25" r="N60">
        <v>608</v>
      </c>
      <c t="str" s="28" r="O60">
        <f t="shared" si="7"/>
        <v>93.9</v>
      </c>
      <c t="str" s="27" r="P60">
        <f t="shared" si="8"/>
        <v>1</v>
      </c>
      <c t="s" s="25" r="Q60">
        <v>609</v>
      </c>
      <c t="str" s="28" r="R60">
        <f t="shared" si="9"/>
        <v>68.5</v>
      </c>
      <c t="str" s="27" r="S60">
        <f t="shared" si="10"/>
        <v>1</v>
      </c>
      <c t="s" s="25" r="T60">
        <v>610</v>
      </c>
      <c t="str" s="28" r="U60">
        <f t="shared" si="11"/>
        <v>68.5</v>
      </c>
      <c t="str" s="27" r="V60">
        <f t="shared" si="12"/>
        <v>-1</v>
      </c>
      <c t="s" s="25" r="W60">
        <v>611</v>
      </c>
      <c t="str" s="28" r="X60">
        <f t="shared" si="13"/>
        <v>83.6</v>
      </c>
      <c t="str" s="27" r="Y60">
        <f t="shared" si="14"/>
        <v>1</v>
      </c>
      <c s="25" r="Z60"/>
      <c t="str" s="28" r="AA60">
        <f t="shared" si="15"/>
        <v>81.7</v>
      </c>
      <c t="str" s="27" r="AB60">
        <f t="shared" si="16"/>
        <v>0</v>
      </c>
      <c s="25" r="AC60"/>
      <c t="str" s="28" r="AD60">
        <f t="shared" si="17"/>
        <v>79.5</v>
      </c>
      <c t="str" s="27" r="AE60">
        <f t="shared" si="18"/>
        <v>0</v>
      </c>
      <c t="s" s="25" r="AF60">
        <v>612</v>
      </c>
      <c t="str" s="28" r="AG60">
        <f t="shared" si="19"/>
        <v>85.2</v>
      </c>
      <c t="str" s="27" r="AH60">
        <f t="shared" si="20"/>
        <v>1</v>
      </c>
      <c t="s" s="25" r="AI60">
        <v>613</v>
      </c>
      <c t="str" s="28" r="AJ60">
        <f t="shared" si="21"/>
        <v>84.2</v>
      </c>
      <c t="str" s="27" r="AK60">
        <f t="shared" si="22"/>
        <v>1</v>
      </c>
      <c t="s" s="25" r="AL60">
        <v>614</v>
      </c>
      <c t="str" s="28" r="AM60">
        <f t="shared" si="23"/>
        <v>227.1</v>
      </c>
      <c t="str" s="27" r="AN60">
        <f t="shared" si="29"/>
        <v>1</v>
      </c>
      <c s="25" r="AO60"/>
      <c t="str" s="29" r="AP60">
        <f t="shared" si="25"/>
        <v>288</v>
      </c>
      <c t="str" s="27" r="AQ60">
        <f t="shared" si="28"/>
        <v>0</v>
      </c>
      <c t="str" s="30" r="AR60">
        <f t="shared" si="27"/>
        <v>7</v>
      </c>
      <c s="23" r="AS60"/>
      <c s="3" r="AT60"/>
      <c s="3" r="AU60"/>
      <c s="3" r="AV60"/>
    </row>
    <row customHeight="1" r="61" ht="12.75">
      <c s="15" r="A61">
        <v>59.0</v>
      </c>
      <c s="24" r="B61">
        <v>41964.76565775464</v>
      </c>
      <c t="s" s="25" r="C61">
        <v>615</v>
      </c>
      <c t="s" s="25" r="D61">
        <v>616</v>
      </c>
      <c s="25" r="E61">
        <v>240230.0</v>
      </c>
      <c s="26" r="F61">
        <v>1.0</v>
      </c>
      <c t="str" s="26" r="G61">
        <f t="shared" si="1"/>
        <v>2</v>
      </c>
      <c t="str" s="26" r="H61">
        <f t="shared" si="2"/>
        <v>4</v>
      </c>
      <c t="str" s="26" r="I61">
        <f t="shared" si="3"/>
        <v>0</v>
      </c>
      <c t="str" s="26" r="J61">
        <f t="shared" si="4"/>
        <v>2</v>
      </c>
      <c t="str" s="26" r="K61">
        <f t="shared" si="5"/>
        <v>3</v>
      </c>
      <c t="str" s="26" r="L61">
        <f t="shared" si="6"/>
        <v>0</v>
      </c>
      <c s="27" r="M61">
        <v>2.0</v>
      </c>
      <c t="s" s="25" r="N61">
        <v>617</v>
      </c>
      <c t="str" s="28" r="O61">
        <f t="shared" si="7"/>
        <v>87.2</v>
      </c>
      <c t="str" s="27" r="P61">
        <f t="shared" si="8"/>
        <v>1</v>
      </c>
      <c t="s" s="25" r="Q61">
        <v>618</v>
      </c>
      <c t="str" s="28" r="R61">
        <f t="shared" si="9"/>
        <v>64.2</v>
      </c>
      <c t="str" s="27" r="S61">
        <f t="shared" si="10"/>
        <v>1</v>
      </c>
      <c t="s" s="25" r="T61">
        <v>619</v>
      </c>
      <c t="str" s="28" r="U61">
        <f t="shared" si="11"/>
        <v>62.8</v>
      </c>
      <c t="str" s="27" r="V61">
        <f t="shared" si="12"/>
        <v>-1</v>
      </c>
      <c t="s" s="25" r="W61">
        <v>620</v>
      </c>
      <c t="str" s="28" r="X61">
        <f t="shared" si="13"/>
        <v>78.6</v>
      </c>
      <c t="str" s="27" r="Y61">
        <f t="shared" si="14"/>
        <v>1</v>
      </c>
      <c s="25" r="Z61"/>
      <c t="str" s="28" r="AA61">
        <f t="shared" si="15"/>
        <v>77.1</v>
      </c>
      <c t="str" s="27" r="AB61">
        <f t="shared" si="16"/>
        <v>0</v>
      </c>
      <c s="25" r="AC61"/>
      <c t="str" s="28" r="AD61">
        <f t="shared" si="17"/>
        <v>76.4</v>
      </c>
      <c t="str" s="27" r="AE61">
        <f t="shared" si="18"/>
        <v>0</v>
      </c>
      <c t="s" s="25" r="AF61">
        <v>621</v>
      </c>
      <c t="str" s="28" r="AG61">
        <f t="shared" si="19"/>
        <v>82.5</v>
      </c>
      <c t="str" s="27" r="AH61">
        <f t="shared" si="20"/>
        <v>1</v>
      </c>
      <c t="s" s="25" r="AI61">
        <v>622</v>
      </c>
      <c t="str" s="28" r="AJ61">
        <f t="shared" si="21"/>
        <v>81.6</v>
      </c>
      <c t="str" s="27" r="AK61">
        <f t="shared" si="22"/>
        <v>1</v>
      </c>
      <c t="s" s="25" r="AL61">
        <v>623</v>
      </c>
      <c t="str" s="28" r="AM61">
        <f t="shared" si="23"/>
        <v>302.9</v>
      </c>
      <c t="str" s="27" r="AN61">
        <f t="shared" si="29"/>
        <v>1</v>
      </c>
      <c s="25" r="AO61"/>
      <c t="str" s="29" r="AP61">
        <f t="shared" si="25"/>
        <v>723</v>
      </c>
      <c t="str" s="27" r="AQ61">
        <f t="shared" si="28"/>
        <v>0</v>
      </c>
      <c t="str" s="30" r="AR61">
        <f t="shared" si="27"/>
        <v>7</v>
      </c>
      <c s="23" r="AS61"/>
      <c s="3" r="AT61"/>
      <c s="3" r="AU61"/>
      <c s="3" r="AV61"/>
    </row>
    <row customHeight="1" r="62" ht="12.75">
      <c s="15" r="A62">
        <v>60.0</v>
      </c>
      <c s="24" r="B62">
        <v>41964.76574974537</v>
      </c>
      <c t="s" s="25" r="C62">
        <v>624</v>
      </c>
      <c t="s" s="25" r="D62">
        <v>625</v>
      </c>
      <c s="25" r="E62">
        <v>233256.0</v>
      </c>
      <c s="26" r="F62">
        <v>1.0</v>
      </c>
      <c t="str" s="26" r="G62">
        <f t="shared" si="1"/>
        <v>2</v>
      </c>
      <c t="str" s="26" r="H62">
        <f t="shared" si="2"/>
        <v>3</v>
      </c>
      <c t="str" s="26" r="I62">
        <f t="shared" si="3"/>
        <v>3</v>
      </c>
      <c t="str" s="26" r="J62">
        <f t="shared" si="4"/>
        <v>2</v>
      </c>
      <c t="str" s="26" r="K62">
        <f t="shared" si="5"/>
        <v>5</v>
      </c>
      <c t="str" s="26" r="L62">
        <f t="shared" si="6"/>
        <v>6</v>
      </c>
      <c s="27" r="M62">
        <v>2.0</v>
      </c>
      <c t="s" s="25" r="N62">
        <v>626</v>
      </c>
      <c t="str" s="28" r="O62">
        <f t="shared" si="7"/>
        <v>93.4</v>
      </c>
      <c t="str" s="27" r="P62">
        <f t="shared" si="8"/>
        <v>1</v>
      </c>
      <c t="s" s="25" r="Q62">
        <v>627</v>
      </c>
      <c t="str" s="28" r="R62">
        <f t="shared" si="9"/>
        <v>69.8</v>
      </c>
      <c t="str" s="27" r="S62">
        <f t="shared" si="10"/>
        <v>1</v>
      </c>
      <c t="s" s="25" r="T62">
        <v>628</v>
      </c>
      <c t="str" s="28" r="U62">
        <f t="shared" si="11"/>
        <v>69.0</v>
      </c>
      <c t="str" s="27" r="V62">
        <f t="shared" si="12"/>
        <v>-1</v>
      </c>
      <c t="s" s="25" r="W62">
        <v>629</v>
      </c>
      <c t="str" s="28" r="X62">
        <f t="shared" si="13"/>
        <v>84.3</v>
      </c>
      <c t="str" s="27" r="Y62">
        <f t="shared" si="14"/>
        <v>1</v>
      </c>
      <c s="25" r="Z62"/>
      <c t="str" s="28" r="AA62">
        <f t="shared" si="15"/>
        <v>79.3</v>
      </c>
      <c t="str" s="27" r="AB62">
        <f t="shared" si="16"/>
        <v>0</v>
      </c>
      <c s="25" r="AC62"/>
      <c t="str" s="28" r="AD62">
        <f t="shared" si="17"/>
        <v>79.2</v>
      </c>
      <c t="str" s="27" r="AE62">
        <f t="shared" si="18"/>
        <v>0</v>
      </c>
      <c t="s" s="25" r="AF62">
        <v>630</v>
      </c>
      <c t="str" s="28" r="AG62">
        <f t="shared" si="19"/>
        <v>83.4</v>
      </c>
      <c t="str" s="27" r="AH62">
        <f t="shared" si="20"/>
        <v>1</v>
      </c>
      <c t="s" s="25" r="AI62">
        <v>631</v>
      </c>
      <c t="str" s="28" r="AJ62">
        <f t="shared" si="21"/>
        <v>83.5</v>
      </c>
      <c t="str" s="27" r="AK62">
        <f t="shared" si="22"/>
        <v>1</v>
      </c>
      <c t="s" s="25" r="AL62">
        <v>632</v>
      </c>
      <c t="str" s="28" r="AM62">
        <f t="shared" si="23"/>
        <v>214.4</v>
      </c>
      <c t="str" s="27" r="AN62">
        <f t="shared" si="29"/>
        <v>1</v>
      </c>
      <c s="25" r="AO62"/>
      <c t="str" s="29" r="AP62">
        <f t="shared" si="25"/>
        <v>456</v>
      </c>
      <c t="str" s="27" r="AQ62">
        <f t="shared" si="28"/>
        <v>0</v>
      </c>
      <c t="str" s="30" r="AR62">
        <f t="shared" si="27"/>
        <v>7</v>
      </c>
      <c s="23" r="AS62"/>
      <c s="3" r="AT62"/>
      <c s="3" r="AU62"/>
      <c s="3" r="AV62"/>
    </row>
    <row customHeight="1" r="63" ht="12.75">
      <c s="15" r="A63">
        <v>61.0</v>
      </c>
      <c s="24" r="B63">
        <v>41964.76795756944</v>
      </c>
      <c t="s" s="25" r="C63">
        <v>633</v>
      </c>
      <c t="s" s="25" r="D63">
        <v>634</v>
      </c>
      <c s="25" r="E63">
        <v>240588.0</v>
      </c>
      <c s="26" r="F63">
        <v>1.0</v>
      </c>
      <c t="str" s="26" r="G63">
        <f t="shared" si="1"/>
        <v>2</v>
      </c>
      <c t="str" s="26" r="H63">
        <f t="shared" si="2"/>
        <v>4</v>
      </c>
      <c t="str" s="26" r="I63">
        <f t="shared" si="3"/>
        <v>0</v>
      </c>
      <c t="str" s="26" r="J63">
        <f t="shared" si="4"/>
        <v>5</v>
      </c>
      <c t="str" s="26" r="K63">
        <f t="shared" si="5"/>
        <v>8</v>
      </c>
      <c t="str" s="26" r="L63">
        <f t="shared" si="6"/>
        <v>8</v>
      </c>
      <c s="27" r="M63">
        <v>2.0</v>
      </c>
      <c t="s" s="25" r="N63">
        <v>635</v>
      </c>
      <c t="str" s="28" r="O63">
        <f t="shared" si="7"/>
        <v>97.4</v>
      </c>
      <c t="str" s="27" r="P63">
        <f t="shared" si="8"/>
        <v>1</v>
      </c>
      <c t="s" s="25" r="Q63">
        <v>636</v>
      </c>
      <c t="str" s="28" r="R63">
        <f t="shared" si="9"/>
        <v>71.4</v>
      </c>
      <c t="str" s="27" r="S63">
        <f t="shared" si="10"/>
        <v>1</v>
      </c>
      <c t="s" s="25" r="T63">
        <v>637</v>
      </c>
      <c t="str" s="28" r="U63">
        <f t="shared" si="11"/>
        <v>70.2</v>
      </c>
      <c t="str" s="27" r="V63">
        <f t="shared" si="12"/>
        <v>-1</v>
      </c>
      <c t="s" s="25" r="W63">
        <v>638</v>
      </c>
      <c t="str" s="28" r="X63">
        <f t="shared" si="13"/>
        <v>86.5</v>
      </c>
      <c t="str" s="27" r="Y63">
        <f t="shared" si="14"/>
        <v>-1</v>
      </c>
      <c s="25" r="Z63"/>
      <c t="str" s="28" r="AA63">
        <f t="shared" si="15"/>
        <v>83.0</v>
      </c>
      <c t="str" s="27" r="AB63">
        <f t="shared" si="16"/>
        <v>0</v>
      </c>
      <c t="s" s="25" r="AC63">
        <v>639</v>
      </c>
      <c t="str" s="28" r="AD63">
        <f t="shared" si="17"/>
        <v>80.9</v>
      </c>
      <c t="str" s="27" r="AE63">
        <f t="shared" si="18"/>
        <v>1</v>
      </c>
      <c t="s" s="25" r="AF63">
        <v>640</v>
      </c>
      <c t="str" s="28" r="AG63">
        <f t="shared" si="19"/>
        <v>86.6</v>
      </c>
      <c t="str" s="27" r="AH63">
        <f t="shared" si="20"/>
        <v>1</v>
      </c>
      <c t="s" s="25" r="AI63">
        <v>641</v>
      </c>
      <c t="str" s="28" r="AJ63">
        <f t="shared" si="21"/>
        <v>84.5</v>
      </c>
      <c t="str" s="27" r="AK63">
        <f t="shared" si="22"/>
        <v>1</v>
      </c>
      <c t="s" s="25" r="AL63">
        <v>642</v>
      </c>
      <c t="str" s="28" r="AM63">
        <f t="shared" si="23"/>
        <v>191.1</v>
      </c>
      <c t="str" s="27" r="AN63">
        <f t="shared" si="29"/>
        <v>1</v>
      </c>
      <c s="25" r="AO63">
        <v>228.0</v>
      </c>
      <c t="str" s="29" r="AP63">
        <f t="shared" si="25"/>
        <v>228</v>
      </c>
      <c t="str" s="27" r="AQ63">
        <f t="shared" si="28"/>
        <v>1</v>
      </c>
      <c t="str" s="30" r="AR63">
        <f t="shared" si="27"/>
        <v>7</v>
      </c>
      <c s="23" r="AS63"/>
      <c s="3" r="AT63"/>
      <c s="3" r="AU63"/>
      <c s="3" r="AV63"/>
    </row>
    <row customHeight="1" r="64" ht="12.75">
      <c s="15" r="A64">
        <v>62.0</v>
      </c>
      <c s="24" r="B64">
        <v>41964.76855035879</v>
      </c>
      <c t="s" s="25" r="C64">
        <v>643</v>
      </c>
      <c t="s" s="25" r="D64">
        <v>644</v>
      </c>
      <c s="25" r="E64">
        <v>231528.0</v>
      </c>
      <c s="26" r="F64">
        <v>1.0</v>
      </c>
      <c t="str" s="26" r="G64">
        <f t="shared" si="1"/>
        <v>2</v>
      </c>
      <c t="str" s="26" r="H64">
        <f t="shared" si="2"/>
        <v>3</v>
      </c>
      <c t="str" s="26" r="I64">
        <f t="shared" si="3"/>
        <v>1</v>
      </c>
      <c t="str" s="26" r="J64">
        <f t="shared" si="4"/>
        <v>5</v>
      </c>
      <c t="str" s="26" r="K64">
        <f t="shared" si="5"/>
        <v>2</v>
      </c>
      <c t="str" s="26" r="L64">
        <f t="shared" si="6"/>
        <v>8</v>
      </c>
      <c s="27" r="M64">
        <v>2.0</v>
      </c>
      <c t="s" s="25" r="N64">
        <v>645</v>
      </c>
      <c t="str" s="28" r="O64">
        <f t="shared" si="7"/>
        <v>97.1</v>
      </c>
      <c t="str" s="27" r="P64">
        <f t="shared" si="8"/>
        <v>1</v>
      </c>
      <c t="s" s="25" r="Q64">
        <v>646</v>
      </c>
      <c t="str" s="28" r="R64">
        <f t="shared" si="9"/>
        <v>72.3</v>
      </c>
      <c t="str" s="27" r="S64">
        <f t="shared" si="10"/>
        <v>1</v>
      </c>
      <c t="s" s="25" r="T64">
        <v>647</v>
      </c>
      <c t="str" s="28" r="U64">
        <f t="shared" si="11"/>
        <v>71.1</v>
      </c>
      <c t="str" s="27" r="V64">
        <f t="shared" si="12"/>
        <v>1</v>
      </c>
      <c s="25" r="W64"/>
      <c t="str" s="28" r="X64">
        <f t="shared" si="13"/>
        <v>85.9</v>
      </c>
      <c t="str" s="27" r="Y64">
        <f t="shared" si="14"/>
        <v>0</v>
      </c>
      <c s="25" r="Z64"/>
      <c t="str" s="28" r="AA64">
        <f t="shared" si="15"/>
        <v>78.2</v>
      </c>
      <c t="str" s="27" r="AB64">
        <f t="shared" si="16"/>
        <v>0</v>
      </c>
      <c s="25" r="AC64"/>
      <c t="str" s="28" r="AD64">
        <f t="shared" si="17"/>
        <v>79.6</v>
      </c>
      <c t="str" s="27" r="AE64">
        <f t="shared" si="18"/>
        <v>0</v>
      </c>
      <c t="s" s="25" r="AF64">
        <v>648</v>
      </c>
      <c t="str" s="28" r="AG64">
        <f t="shared" si="19"/>
        <v>86.6</v>
      </c>
      <c t="str" s="27" r="AH64">
        <f t="shared" si="20"/>
        <v>1</v>
      </c>
      <c t="s" s="25" r="AI64">
        <v>649</v>
      </c>
      <c t="str" s="28" r="AJ64">
        <f t="shared" si="21"/>
        <v>83.6</v>
      </c>
      <c t="str" s="27" r="AK64">
        <f t="shared" si="22"/>
        <v>1</v>
      </c>
      <c t="s" s="25" r="AL64">
        <v>650</v>
      </c>
      <c t="str" s="28" r="AM64">
        <f t="shared" si="23"/>
        <v>191.1</v>
      </c>
      <c t="str" s="27" r="AN64">
        <f t="shared" si="29"/>
        <v>1</v>
      </c>
      <c s="25" r="AO64">
        <v>911.0</v>
      </c>
      <c t="str" s="29" r="AP64">
        <f t="shared" si="25"/>
        <v>910</v>
      </c>
      <c t="str" s="27" r="AQ64">
        <f t="shared" si="28"/>
        <v>-1</v>
      </c>
      <c t="str" s="30" r="AR64">
        <f t="shared" si="27"/>
        <v>7</v>
      </c>
      <c s="23" r="AS64"/>
      <c s="3" r="AT64"/>
      <c s="3" r="AU64"/>
      <c s="3" r="AV64"/>
    </row>
    <row customHeight="1" r="65" ht="12.75">
      <c s="15" r="A65">
        <v>63.0</v>
      </c>
      <c s="24" r="B65">
        <v>41964.76889734954</v>
      </c>
      <c t="s" s="25" r="C65">
        <v>651</v>
      </c>
      <c t="s" s="25" r="D65">
        <v>652</v>
      </c>
      <c s="25" r="E65">
        <v>242310.0</v>
      </c>
      <c s="26" r="F65">
        <v>1.0</v>
      </c>
      <c t="str" s="26" r="G65">
        <f t="shared" si="1"/>
        <v>2</v>
      </c>
      <c t="str" s="26" r="H65">
        <f t="shared" si="2"/>
        <v>4</v>
      </c>
      <c t="str" s="26" r="I65">
        <f t="shared" si="3"/>
        <v>2</v>
      </c>
      <c t="str" s="26" r="J65">
        <f t="shared" si="4"/>
        <v>3</v>
      </c>
      <c t="str" s="26" r="K65">
        <f t="shared" si="5"/>
        <v>1</v>
      </c>
      <c t="str" s="26" r="L65">
        <f t="shared" si="6"/>
        <v>0</v>
      </c>
      <c s="27" r="M65">
        <v>2.0</v>
      </c>
      <c t="s" s="25" r="N65">
        <v>653</v>
      </c>
      <c t="str" s="28" r="O65">
        <f t="shared" si="7"/>
        <v>87.9</v>
      </c>
      <c t="str" s="27" r="P65">
        <f t="shared" si="8"/>
        <v>1</v>
      </c>
      <c t="s" s="25" r="Q65">
        <v>654</v>
      </c>
      <c t="str" s="28" r="R65">
        <f t="shared" si="9"/>
        <v>64.5</v>
      </c>
      <c t="str" s="27" r="S65">
        <f t="shared" si="10"/>
        <v>1</v>
      </c>
      <c s="25" r="T65"/>
      <c t="str" s="28" r="U65">
        <f t="shared" si="11"/>
        <v>63.4</v>
      </c>
      <c t="str" s="27" r="V65">
        <f t="shared" si="12"/>
        <v>0</v>
      </c>
      <c t="s" s="25" r="W65">
        <v>655</v>
      </c>
      <c t="str" s="28" r="X65">
        <f t="shared" si="13"/>
        <v>78.3</v>
      </c>
      <c t="str" s="27" r="Y65">
        <f t="shared" si="14"/>
        <v>1</v>
      </c>
      <c s="25" r="Z65"/>
      <c t="str" s="28" r="AA65">
        <f t="shared" si="15"/>
        <v>75.8</v>
      </c>
      <c t="str" s="27" r="AB65">
        <f t="shared" si="16"/>
        <v>0</v>
      </c>
      <c s="25" r="AC65"/>
      <c t="str" s="28" r="AD65">
        <f t="shared" si="17"/>
        <v>76.0</v>
      </c>
      <c t="str" s="27" r="AE65">
        <f t="shared" si="18"/>
        <v>0</v>
      </c>
      <c t="s" s="25" r="AF65">
        <v>656</v>
      </c>
      <c t="str" s="28" r="AG65">
        <f t="shared" si="19"/>
        <v>83.5</v>
      </c>
      <c t="str" s="27" r="AH65">
        <f t="shared" si="20"/>
        <v>1</v>
      </c>
      <c t="s" s="25" r="AI65">
        <v>657</v>
      </c>
      <c t="str" s="28" r="AJ65">
        <f t="shared" si="21"/>
        <v>81.4</v>
      </c>
      <c t="str" s="27" r="AK65">
        <f t="shared" si="22"/>
        <v>-1</v>
      </c>
      <c t="s" s="25" r="AL65">
        <v>658</v>
      </c>
      <c t="str" s="28" r="AM65">
        <f t="shared" si="23"/>
        <v>302.9</v>
      </c>
      <c t="str" s="27" r="AN65">
        <f t="shared" si="29"/>
        <v>1</v>
      </c>
      <c s="25" r="AO65">
        <v>1146.0</v>
      </c>
      <c t="str" s="29" r="AP65">
        <f t="shared" si="25"/>
        <v>1146</v>
      </c>
      <c t="str" s="27" r="AQ65">
        <f t="shared" si="28"/>
        <v>1</v>
      </c>
      <c t="str" s="30" r="AR65">
        <f t="shared" si="27"/>
        <v>7</v>
      </c>
      <c s="23" r="AS65"/>
      <c s="3" r="AT65"/>
      <c s="3" r="AU65"/>
      <c s="3" r="AV65"/>
    </row>
    <row customHeight="1" r="66" ht="12.75">
      <c s="15" r="A66">
        <v>64.0</v>
      </c>
      <c s="24" r="B66">
        <v>41964.76951796296</v>
      </c>
      <c t="s" s="25" r="C66">
        <v>659</v>
      </c>
      <c t="s" s="25" r="D66">
        <v>660</v>
      </c>
      <c s="25" r="E66">
        <v>232686.0</v>
      </c>
      <c s="26" r="F66">
        <v>1.0</v>
      </c>
      <c t="str" s="26" r="G66">
        <f t="shared" si="1"/>
        <v>2</v>
      </c>
      <c t="str" s="26" r="H66">
        <f t="shared" si="2"/>
        <v>3</v>
      </c>
      <c t="str" s="26" r="I66">
        <f t="shared" si="3"/>
        <v>2</v>
      </c>
      <c t="str" s="26" r="J66">
        <f t="shared" si="4"/>
        <v>6</v>
      </c>
      <c t="str" s="26" r="K66">
        <f t="shared" si="5"/>
        <v>8</v>
      </c>
      <c t="str" s="26" r="L66">
        <f t="shared" si="6"/>
        <v>6</v>
      </c>
      <c s="27" r="M66">
        <v>2.0</v>
      </c>
      <c t="s" s="25" r="N66">
        <v>661</v>
      </c>
      <c t="str" s="28" r="O66">
        <f t="shared" si="7"/>
        <v>95.9</v>
      </c>
      <c t="str" s="27" r="P66">
        <f t="shared" si="8"/>
        <v>1</v>
      </c>
      <c t="s" s="25" r="Q66">
        <v>662</v>
      </c>
      <c t="str" s="28" r="R66">
        <f t="shared" si="9"/>
        <v>69.4</v>
      </c>
      <c t="str" s="27" r="S66">
        <f t="shared" si="10"/>
        <v>-1</v>
      </c>
      <c t="s" s="25" r="T66">
        <v>663</v>
      </c>
      <c t="str" s="28" r="U66">
        <f t="shared" si="11"/>
        <v>68.5</v>
      </c>
      <c t="str" s="27" r="V66">
        <f t="shared" si="12"/>
        <v>1</v>
      </c>
      <c t="s" s="25" r="W66">
        <v>664</v>
      </c>
      <c t="str" s="28" r="X66">
        <f t="shared" si="13"/>
        <v>84.6</v>
      </c>
      <c t="str" s="27" r="Y66">
        <f t="shared" si="14"/>
        <v>-1</v>
      </c>
      <c s="25" r="Z66"/>
      <c t="str" s="28" r="AA66">
        <f t="shared" si="15"/>
        <v>83.2</v>
      </c>
      <c t="str" s="27" r="AB66">
        <f t="shared" si="16"/>
        <v>0</v>
      </c>
      <c t="s" s="25" r="AC66">
        <v>665</v>
      </c>
      <c t="str" s="28" r="AD66">
        <f t="shared" si="17"/>
        <v>80.4</v>
      </c>
      <c t="str" s="27" r="AE66">
        <f t="shared" si="18"/>
        <v>1</v>
      </c>
      <c t="s" s="25" r="AF66">
        <v>666</v>
      </c>
      <c t="str" s="28" r="AG66">
        <f t="shared" si="19"/>
        <v>87.4</v>
      </c>
      <c t="str" s="27" r="AH66">
        <f t="shared" si="20"/>
        <v>1</v>
      </c>
      <c t="s" s="25" r="AI66">
        <v>667</v>
      </c>
      <c t="str" s="28" r="AJ66">
        <f t="shared" si="21"/>
        <v>84.2</v>
      </c>
      <c t="str" s="27" r="AK66">
        <f t="shared" si="22"/>
        <v>1</v>
      </c>
      <c t="s" s="25" r="AL66">
        <v>668</v>
      </c>
      <c t="str" s="28" r="AM66">
        <f t="shared" si="23"/>
        <v>214.4</v>
      </c>
      <c t="str" s="27" r="AN66">
        <f t="shared" si="29"/>
        <v>1</v>
      </c>
      <c s="25" r="AO66">
        <v>228.0</v>
      </c>
      <c t="str" s="29" r="AP66">
        <f t="shared" si="25"/>
        <v>228</v>
      </c>
      <c t="str" s="27" r="AQ66">
        <f t="shared" si="28"/>
        <v>1</v>
      </c>
      <c t="str" s="30" r="AR66">
        <f t="shared" si="27"/>
        <v>7</v>
      </c>
      <c s="23" r="AS66"/>
      <c s="3" r="AT66"/>
      <c s="3" r="AU66"/>
      <c s="3" r="AV66"/>
    </row>
    <row customHeight="1" r="67" ht="12.75">
      <c s="15" r="A67">
        <v>65.0</v>
      </c>
      <c s="24" r="B67">
        <v>41964.76984403935</v>
      </c>
      <c t="s" s="25" r="C67">
        <v>669</v>
      </c>
      <c t="s" s="25" r="D67">
        <v>670</v>
      </c>
      <c s="25" r="E67">
        <v>239435.0</v>
      </c>
      <c s="26" r="F67">
        <v>1.0</v>
      </c>
      <c t="str" s="26" r="G67">
        <f t="shared" si="1"/>
        <v>2</v>
      </c>
      <c t="str" s="26" r="H67">
        <f t="shared" si="2"/>
        <v>3</v>
      </c>
      <c t="str" s="26" r="I67">
        <f t="shared" si="3"/>
        <v>9</v>
      </c>
      <c t="str" s="26" r="J67">
        <f t="shared" si="4"/>
        <v>4</v>
      </c>
      <c t="str" s="26" r="K67">
        <f t="shared" si="5"/>
        <v>3</v>
      </c>
      <c t="str" s="26" r="L67">
        <f t="shared" si="6"/>
        <v>5</v>
      </c>
      <c s="27" r="M67">
        <v>2.0</v>
      </c>
      <c t="s" s="25" r="N67">
        <v>671</v>
      </c>
      <c t="str" s="28" r="O67">
        <f t="shared" si="7"/>
        <v>93.6</v>
      </c>
      <c t="str" s="27" r="P67">
        <f t="shared" si="8"/>
        <v>1</v>
      </c>
      <c t="s" s="25" r="Q67">
        <v>672</v>
      </c>
      <c t="str" s="28" r="R67">
        <f t="shared" si="9"/>
        <v>69.2</v>
      </c>
      <c t="str" s="27" r="S67">
        <f t="shared" si="10"/>
        <v>1</v>
      </c>
      <c s="25" r="T67"/>
      <c t="str" s="28" r="U67">
        <f t="shared" si="11"/>
        <v>69.0</v>
      </c>
      <c t="str" s="27" r="V67">
        <f t="shared" si="12"/>
        <v>0</v>
      </c>
      <c t="s" s="25" r="W67">
        <v>673</v>
      </c>
      <c t="str" s="28" r="X67">
        <f t="shared" si="13"/>
        <v>83.2</v>
      </c>
      <c t="str" s="27" r="Y67">
        <f t="shared" si="14"/>
        <v>1</v>
      </c>
      <c s="25" r="Z67"/>
      <c t="str" s="28" r="AA67">
        <f t="shared" si="15"/>
        <v>78.1</v>
      </c>
      <c t="str" s="27" r="AB67">
        <f t="shared" si="16"/>
        <v>0</v>
      </c>
      <c s="25" r="AC67"/>
      <c t="str" s="28" r="AD67">
        <f t="shared" si="17"/>
        <v>78.4</v>
      </c>
      <c t="str" s="27" r="AE67">
        <f t="shared" si="18"/>
        <v>0</v>
      </c>
      <c t="s" s="25" r="AF67">
        <v>674</v>
      </c>
      <c t="str" s="28" r="AG67">
        <f t="shared" si="19"/>
        <v>85.2</v>
      </c>
      <c t="str" s="27" r="AH67">
        <f t="shared" si="20"/>
        <v>1</v>
      </c>
      <c t="s" s="25" r="AI67">
        <v>675</v>
      </c>
      <c t="str" s="28" r="AJ67">
        <f t="shared" si="21"/>
        <v>83.5</v>
      </c>
      <c t="str" s="27" r="AK67">
        <f t="shared" si="22"/>
        <v>-1</v>
      </c>
      <c t="s" s="25" r="AL67">
        <v>676</v>
      </c>
      <c t="str" s="28" r="AM67">
        <f t="shared" si="23"/>
        <v>227.1</v>
      </c>
      <c t="str" s="27" r="AN67">
        <f t="shared" si="29"/>
        <v>1</v>
      </c>
      <c s="25" r="AO67">
        <v>723.0</v>
      </c>
      <c t="str" s="29" r="AP67">
        <f t="shared" si="25"/>
        <v>723</v>
      </c>
      <c t="str" s="27" r="AQ67">
        <f t="shared" si="28"/>
        <v>1</v>
      </c>
      <c t="str" s="30" r="AR67">
        <f t="shared" si="27"/>
        <v>7</v>
      </c>
      <c s="23" r="AS67"/>
      <c s="3" r="AT67"/>
      <c s="3" r="AU67"/>
      <c s="3" r="AV67"/>
    </row>
    <row customHeight="1" r="68" ht="12.75">
      <c s="15" r="A68">
        <v>66.0</v>
      </c>
      <c s="24" r="B68">
        <v>41964.771292881946</v>
      </c>
      <c t="s" s="25" r="C68">
        <v>677</v>
      </c>
      <c t="s" s="25" r="D68">
        <v>678</v>
      </c>
      <c s="25" r="E68">
        <v>224108.0</v>
      </c>
      <c s="26" r="F68">
        <v>1.0</v>
      </c>
      <c t="str" s="26" r="G68">
        <f t="shared" si="1"/>
        <v>2</v>
      </c>
      <c t="str" s="26" r="H68">
        <f t="shared" si="2"/>
        <v>2</v>
      </c>
      <c t="str" s="26" r="I68">
        <f t="shared" si="3"/>
        <v>4</v>
      </c>
      <c t="str" s="26" r="J68">
        <f t="shared" si="4"/>
        <v>1</v>
      </c>
      <c t="str" s="26" r="K68">
        <f t="shared" si="5"/>
        <v>0</v>
      </c>
      <c t="str" s="26" r="L68">
        <f t="shared" si="6"/>
        <v>8</v>
      </c>
      <c s="27" r="M68">
        <v>2.0</v>
      </c>
      <c t="s" s="25" r="N68">
        <v>679</v>
      </c>
      <c t="str" s="28" r="O68">
        <f t="shared" si="7"/>
        <v>94.0</v>
      </c>
      <c t="str" s="27" r="P68">
        <f t="shared" si="8"/>
        <v>1</v>
      </c>
      <c t="s" s="25" r="Q68">
        <v>680</v>
      </c>
      <c t="str" s="28" r="R68">
        <f t="shared" si="9"/>
        <v>72.7</v>
      </c>
      <c t="str" s="27" r="S68">
        <f t="shared" si="10"/>
        <v>1</v>
      </c>
      <c t="s" s="25" r="T68">
        <v>681</v>
      </c>
      <c t="str" s="28" r="U68">
        <f t="shared" si="11"/>
        <v>71.7</v>
      </c>
      <c t="str" s="27" r="V68">
        <f t="shared" si="12"/>
        <v>1</v>
      </c>
      <c s="25" r="W68"/>
      <c t="str" s="28" r="X68">
        <f t="shared" si="13"/>
        <v>85.7</v>
      </c>
      <c t="str" s="27" r="Y68">
        <f t="shared" si="14"/>
        <v>0</v>
      </c>
      <c s="25" r="Z68"/>
      <c t="str" s="28" r="AA68">
        <f t="shared" si="15"/>
        <v>74.6</v>
      </c>
      <c t="str" s="27" r="AB68">
        <f t="shared" si="16"/>
        <v>0</v>
      </c>
      <c s="25" r="AC68"/>
      <c t="str" s="28" r="AD68">
        <f t="shared" si="17"/>
        <v>79.3</v>
      </c>
      <c t="str" s="27" r="AE68">
        <f t="shared" si="18"/>
        <v>0</v>
      </c>
      <c t="s" s="25" r="AF68">
        <v>682</v>
      </c>
      <c t="str" s="28" r="AG68">
        <f t="shared" si="19"/>
        <v>82.6</v>
      </c>
      <c t="str" s="27" r="AH68">
        <f t="shared" si="20"/>
        <v>1</v>
      </c>
      <c t="s" s="25" r="AI68">
        <v>683</v>
      </c>
      <c t="str" s="28" r="AJ68">
        <f t="shared" si="21"/>
        <v>83.3</v>
      </c>
      <c t="str" s="27" r="AK68">
        <f t="shared" si="22"/>
        <v>1</v>
      </c>
      <c t="s" s="25" r="AL68">
        <v>684</v>
      </c>
      <c t="str" s="28" r="AM68">
        <f t="shared" si="23"/>
        <v>191.1</v>
      </c>
      <c t="str" s="27" r="AN68">
        <f t="shared" si="29"/>
        <v>-1</v>
      </c>
      <c s="25" r="AO68">
        <v>1443.0</v>
      </c>
      <c t="str" s="29" r="AP68">
        <f t="shared" si="25"/>
        <v>1443</v>
      </c>
      <c t="str" s="27" r="AQ68">
        <f t="shared" si="28"/>
        <v>1</v>
      </c>
      <c t="str" s="30" r="AR68">
        <f t="shared" si="27"/>
        <v>7</v>
      </c>
      <c s="23" r="AS68"/>
      <c s="3" r="AT68"/>
      <c s="3" r="AU68"/>
      <c s="3" r="AV68"/>
    </row>
    <row customHeight="1" r="69" ht="12.75">
      <c s="15" r="A69">
        <v>67.0</v>
      </c>
      <c s="24" r="B69">
        <v>41964.77143185185</v>
      </c>
      <c t="s" s="25" r="C69">
        <v>685</v>
      </c>
      <c t="s" s="25" r="D69">
        <v>686</v>
      </c>
      <c s="25" r="E69">
        <v>243627.0</v>
      </c>
      <c s="26" r="F69">
        <v>1.0</v>
      </c>
      <c t="str" s="26" r="G69">
        <f t="shared" si="1"/>
        <v>2</v>
      </c>
      <c t="str" s="26" r="H69">
        <f t="shared" si="2"/>
        <v>4</v>
      </c>
      <c t="str" s="26" r="I69">
        <f t="shared" si="3"/>
        <v>3</v>
      </c>
      <c t="str" s="26" r="J69">
        <f t="shared" si="4"/>
        <v>6</v>
      </c>
      <c t="str" s="26" r="K69">
        <f t="shared" si="5"/>
        <v>2</v>
      </c>
      <c t="str" s="26" r="L69">
        <f t="shared" si="6"/>
        <v>7</v>
      </c>
      <c s="27" r="M69">
        <v>2.0</v>
      </c>
      <c t="s" s="25" r="N69">
        <v>687</v>
      </c>
      <c t="str" s="28" r="O69">
        <f t="shared" si="7"/>
        <v>96.6</v>
      </c>
      <c t="str" s="27" r="P69">
        <f t="shared" si="8"/>
        <v>1</v>
      </c>
      <c t="s" s="25" r="Q69">
        <v>688</v>
      </c>
      <c t="str" s="28" r="R69">
        <f t="shared" si="9"/>
        <v>71.3</v>
      </c>
      <c t="str" s="27" r="S69">
        <f t="shared" si="10"/>
        <v>1</v>
      </c>
      <c s="25" r="T69"/>
      <c t="str" s="28" r="U69">
        <f t="shared" si="11"/>
        <v>70.4</v>
      </c>
      <c t="str" s="27" r="V69">
        <f t="shared" si="12"/>
        <v>0</v>
      </c>
      <c t="s" s="25" r="W69">
        <v>689</v>
      </c>
      <c t="str" s="28" r="X69">
        <f t="shared" si="13"/>
        <v>85.0</v>
      </c>
      <c t="str" s="27" r="Y69">
        <f t="shared" si="14"/>
        <v>1</v>
      </c>
      <c s="25" r="Z69"/>
      <c t="str" s="28" r="AA69">
        <f t="shared" si="15"/>
        <v>78.7</v>
      </c>
      <c t="str" s="27" r="AB69">
        <f t="shared" si="16"/>
        <v>0</v>
      </c>
      <c s="25" r="AC69"/>
      <c t="str" s="28" r="AD69">
        <f t="shared" si="17"/>
        <v>79.2</v>
      </c>
      <c t="str" s="27" r="AE69">
        <f t="shared" si="18"/>
        <v>0</v>
      </c>
      <c t="s" s="25" r="AF69">
        <v>690</v>
      </c>
      <c t="str" s="28" r="AG69">
        <f t="shared" si="19"/>
        <v>87.5</v>
      </c>
      <c t="str" s="27" r="AH69">
        <f t="shared" si="20"/>
        <v>1</v>
      </c>
      <c t="s" s="25" r="AI69">
        <v>691</v>
      </c>
      <c t="str" s="28" r="AJ69">
        <f t="shared" si="21"/>
        <v>83.5</v>
      </c>
      <c t="str" s="27" r="AK69">
        <f t="shared" si="22"/>
        <v>-1</v>
      </c>
      <c t="s" s="25" r="AL69">
        <v>692</v>
      </c>
      <c t="str" s="28" r="AM69">
        <f t="shared" si="23"/>
        <v>202.4</v>
      </c>
      <c t="str" s="27" r="AN69">
        <f t="shared" si="29"/>
        <v>1</v>
      </c>
      <c s="25" r="AO69">
        <v>910.0</v>
      </c>
      <c t="str" s="29" r="AP69">
        <f t="shared" si="25"/>
        <v>910</v>
      </c>
      <c t="str" s="27" r="AQ69">
        <f t="shared" si="28"/>
        <v>1</v>
      </c>
      <c t="str" s="30" r="AR69">
        <f t="shared" si="27"/>
        <v>7</v>
      </c>
      <c s="23" r="AS69"/>
      <c s="3" r="AT69"/>
      <c s="3" r="AU69"/>
      <c s="3" r="AV69"/>
    </row>
    <row customHeight="1" r="70" ht="12.75">
      <c s="15" r="A70">
        <v>68.0</v>
      </c>
      <c s="24" r="B70">
        <v>41964.77201443286</v>
      </c>
      <c t="s" s="25" r="C70">
        <v>693</v>
      </c>
      <c t="s" s="25" r="D70">
        <v>694</v>
      </c>
      <c s="25" r="E70">
        <v>242601.0</v>
      </c>
      <c s="26" r="F70">
        <v>1.0</v>
      </c>
      <c t="str" s="26" r="G70">
        <f t="shared" si="1"/>
        <v>2</v>
      </c>
      <c t="str" s="26" r="H70">
        <f t="shared" si="2"/>
        <v>4</v>
      </c>
      <c t="str" s="26" r="I70">
        <f t="shared" si="3"/>
        <v>2</v>
      </c>
      <c t="str" s="26" r="J70">
        <f t="shared" si="4"/>
        <v>6</v>
      </c>
      <c t="str" s="26" r="K70">
        <f t="shared" si="5"/>
        <v>0</v>
      </c>
      <c t="str" s="26" r="L70">
        <f t="shared" si="6"/>
        <v>1</v>
      </c>
      <c s="27" r="M70">
        <v>2.0</v>
      </c>
      <c t="s" s="25" r="N70">
        <v>695</v>
      </c>
      <c t="str" s="28" r="O70">
        <f t="shared" si="7"/>
        <v>90.5</v>
      </c>
      <c t="str" s="27" r="P70">
        <f t="shared" si="8"/>
        <v>1</v>
      </c>
      <c t="s" s="25" r="Q70">
        <v>696</v>
      </c>
      <c t="str" s="28" r="R70">
        <f t="shared" si="9"/>
        <v>65.7</v>
      </c>
      <c t="str" s="27" r="S70">
        <f t="shared" si="10"/>
        <v>-1</v>
      </c>
      <c t="s" s="25" r="T70">
        <v>697</v>
      </c>
      <c t="str" s="28" r="U70">
        <f t="shared" si="11"/>
        <v>64.6</v>
      </c>
      <c t="str" s="27" r="V70">
        <f t="shared" si="12"/>
        <v>-1</v>
      </c>
      <c t="s" s="25" r="W70">
        <v>698</v>
      </c>
      <c t="str" s="28" r="X70">
        <f t="shared" si="13"/>
        <v>79.2</v>
      </c>
      <c t="str" s="27" r="Y70">
        <f t="shared" si="14"/>
        <v>1</v>
      </c>
      <c s="25" r="Z70"/>
      <c t="str" s="28" r="AA70">
        <f t="shared" si="15"/>
        <v>77.2</v>
      </c>
      <c t="str" s="27" r="AB70">
        <f t="shared" si="16"/>
        <v>0</v>
      </c>
      <c t="s" s="25" r="AC70">
        <v>699</v>
      </c>
      <c t="str" s="28" r="AD70">
        <f t="shared" si="17"/>
        <v>76.3</v>
      </c>
      <c t="str" s="27" r="AE70">
        <f t="shared" si="18"/>
        <v>1</v>
      </c>
      <c t="s" s="25" r="AF70">
        <v>700</v>
      </c>
      <c t="str" s="28" r="AG70">
        <f t="shared" si="19"/>
        <v>86.7</v>
      </c>
      <c t="str" s="27" r="AH70">
        <f t="shared" si="20"/>
        <v>1</v>
      </c>
      <c t="s" s="25" r="AI70">
        <v>701</v>
      </c>
      <c t="str" s="28" r="AJ70">
        <f t="shared" si="21"/>
        <v>81.6</v>
      </c>
      <c t="str" s="27" r="AK70">
        <f t="shared" si="22"/>
        <v>1</v>
      </c>
      <c t="s" s="25" r="AL70">
        <v>702</v>
      </c>
      <c t="str" s="28" r="AM70">
        <f t="shared" si="23"/>
        <v>285.9</v>
      </c>
      <c t="str" s="27" r="AN70">
        <f t="shared" si="29"/>
        <v>1</v>
      </c>
      <c s="25" r="AO70">
        <v>1443.0</v>
      </c>
      <c t="str" s="29" r="AP70">
        <f t="shared" si="25"/>
        <v>1443</v>
      </c>
      <c t="str" s="27" r="AQ70">
        <f t="shared" si="28"/>
        <v>1</v>
      </c>
      <c t="str" s="30" r="AR70">
        <f t="shared" si="27"/>
        <v>7</v>
      </c>
      <c s="23" r="AS70"/>
      <c s="3" r="AT70"/>
      <c s="3" r="AU70"/>
      <c s="3" r="AV70"/>
    </row>
    <row customHeight="1" r="71" ht="12.75">
      <c s="15" r="A71">
        <v>69.0</v>
      </c>
      <c s="24" r="B71">
        <v>41964.77267461805</v>
      </c>
      <c t="s" s="25" r="C71">
        <v>703</v>
      </c>
      <c t="s" s="25" r="D71">
        <v>704</v>
      </c>
      <c s="25" r="E71">
        <v>240053.0</v>
      </c>
      <c s="26" r="F71">
        <v>1.0</v>
      </c>
      <c t="str" s="26" r="G71">
        <f t="shared" si="1"/>
        <v>2</v>
      </c>
      <c t="str" s="26" r="H71">
        <f t="shared" si="2"/>
        <v>4</v>
      </c>
      <c t="str" s="26" r="I71">
        <f t="shared" si="3"/>
        <v>0</v>
      </c>
      <c t="str" s="26" r="J71">
        <f t="shared" si="4"/>
        <v>0</v>
      </c>
      <c t="str" s="26" r="K71">
        <f t="shared" si="5"/>
        <v>5</v>
      </c>
      <c t="str" s="26" r="L71">
        <f t="shared" si="6"/>
        <v>3</v>
      </c>
      <c s="27" r="M71">
        <v>2.0</v>
      </c>
      <c t="s" s="25" r="N71">
        <v>705</v>
      </c>
      <c t="str" s="28" r="O71">
        <f t="shared" si="7"/>
        <v>88.4</v>
      </c>
      <c t="str" s="27" r="P71">
        <f t="shared" si="8"/>
        <v>1</v>
      </c>
      <c t="s" s="25" r="Q71">
        <v>706</v>
      </c>
      <c t="str" s="28" r="R71">
        <f t="shared" si="9"/>
        <v>66.8</v>
      </c>
      <c t="str" s="27" r="S71">
        <f t="shared" si="10"/>
        <v>1</v>
      </c>
      <c t="s" s="25" r="T71">
        <v>707</v>
      </c>
      <c t="str" s="28" r="U71">
        <f t="shared" si="11"/>
        <v>65.5</v>
      </c>
      <c t="str" s="27" r="V71">
        <f t="shared" si="12"/>
        <v>-1</v>
      </c>
      <c t="s" s="25" r="W71">
        <v>708</v>
      </c>
      <c t="str" s="28" r="X71">
        <f t="shared" si="13"/>
        <v>81.5</v>
      </c>
      <c t="str" s="27" r="Y71">
        <f t="shared" si="14"/>
        <v>1</v>
      </c>
      <c s="25" r="Z71"/>
      <c t="str" s="28" r="AA71">
        <f t="shared" si="15"/>
        <v>78.9</v>
      </c>
      <c t="str" s="27" r="AB71">
        <f t="shared" si="16"/>
        <v>0</v>
      </c>
      <c t="s" s="25" r="AC71">
        <v>709</v>
      </c>
      <c t="str" s="28" r="AD71">
        <f t="shared" si="17"/>
        <v>77.9</v>
      </c>
      <c t="str" s="27" r="AE71">
        <f t="shared" si="18"/>
        <v>1</v>
      </c>
      <c t="s" s="25" r="AF71">
        <v>710</v>
      </c>
      <c t="str" s="28" r="AG71">
        <f t="shared" si="19"/>
        <v>81.0</v>
      </c>
      <c t="str" s="27" r="AH71">
        <f t="shared" si="20"/>
        <v>1</v>
      </c>
      <c t="s" s="25" r="AI71">
        <v>711</v>
      </c>
      <c t="str" s="28" r="AJ71">
        <f t="shared" si="21"/>
        <v>82.5</v>
      </c>
      <c t="str" s="27" r="AK71">
        <f t="shared" si="22"/>
        <v>1</v>
      </c>
      <c t="s" s="25" r="AL71">
        <v>712</v>
      </c>
      <c t="str" s="28" r="AM71">
        <f t="shared" si="23"/>
        <v>254.8</v>
      </c>
      <c t="str" s="27" r="AN71">
        <f t="shared" si="29"/>
        <v>-1</v>
      </c>
      <c s="25" r="AO71">
        <v>456.0</v>
      </c>
      <c t="str" s="29" r="AP71">
        <f t="shared" si="25"/>
        <v>456</v>
      </c>
      <c t="str" s="27" r="AQ71">
        <f t="shared" si="28"/>
        <v>1</v>
      </c>
      <c t="str" s="30" r="AR71">
        <f t="shared" si="27"/>
        <v>7</v>
      </c>
      <c s="23" r="AS71"/>
      <c s="3" r="AT71"/>
      <c s="3" r="AU71"/>
      <c s="3" r="AV71"/>
    </row>
    <row customHeight="1" r="72" ht="12.75">
      <c s="15" r="A72">
        <v>70.0</v>
      </c>
      <c s="24" r="B72">
        <v>41964.77293234954</v>
      </c>
      <c t="s" s="25" r="C72">
        <v>713</v>
      </c>
      <c t="s" s="25" r="D72">
        <v>714</v>
      </c>
      <c s="25" r="E72">
        <v>235005.0</v>
      </c>
      <c s="26" r="F72">
        <v>1.0</v>
      </c>
      <c t="str" s="26" r="G72">
        <f t="shared" si="1"/>
        <v>2</v>
      </c>
      <c t="str" s="26" r="H72">
        <f t="shared" si="2"/>
        <v>3</v>
      </c>
      <c t="str" s="26" r="I72">
        <f t="shared" si="3"/>
        <v>5</v>
      </c>
      <c t="str" s="26" r="J72">
        <f t="shared" si="4"/>
        <v>0</v>
      </c>
      <c t="str" s="26" r="K72">
        <f t="shared" si="5"/>
        <v>0</v>
      </c>
      <c t="str" s="26" r="L72">
        <f t="shared" si="6"/>
        <v>5</v>
      </c>
      <c s="27" r="M72">
        <v>2.0</v>
      </c>
      <c t="s" s="25" r="N72">
        <v>715</v>
      </c>
      <c t="str" s="28" r="O72">
        <f t="shared" si="7"/>
        <v>89.8</v>
      </c>
      <c t="str" s="27" r="P72">
        <f t="shared" si="8"/>
        <v>1</v>
      </c>
      <c t="s" s="25" r="Q72">
        <v>716</v>
      </c>
      <c t="str" s="28" r="R72">
        <f t="shared" si="9"/>
        <v>69.7</v>
      </c>
      <c t="str" s="27" r="S72">
        <f t="shared" si="10"/>
        <v>1</v>
      </c>
      <c t="s" s="25" r="T72">
        <v>717</v>
      </c>
      <c t="str" s="28" r="U72">
        <f t="shared" si="11"/>
        <v>68.9</v>
      </c>
      <c t="str" s="27" r="V72">
        <f t="shared" si="12"/>
        <v>1</v>
      </c>
      <c t="s" s="25" r="W72">
        <v>718</v>
      </c>
      <c t="str" s="28" r="X72">
        <f t="shared" si="13"/>
        <v>82.9</v>
      </c>
      <c t="str" s="27" r="Y72">
        <f t="shared" si="14"/>
        <v>1</v>
      </c>
      <c s="25" r="Z72"/>
      <c t="str" s="28" r="AA72">
        <f t="shared" si="15"/>
        <v>73.9</v>
      </c>
      <c t="str" s="27" r="AB72">
        <f t="shared" si="16"/>
        <v>0</v>
      </c>
      <c s="25" r="AC72"/>
      <c t="str" s="28" r="AD72">
        <f t="shared" si="17"/>
        <v>77.9</v>
      </c>
      <c t="str" s="27" r="AE72">
        <f t="shared" si="18"/>
        <v>0</v>
      </c>
      <c t="s" s="25" r="AF72">
        <v>719</v>
      </c>
      <c t="str" s="28" r="AG72">
        <f t="shared" si="19"/>
        <v>81.2</v>
      </c>
      <c t="str" s="27" r="AH72">
        <f t="shared" si="20"/>
        <v>-1</v>
      </c>
      <c t="s" s="25" r="AI72">
        <v>720</v>
      </c>
      <c t="str" s="28" r="AJ72">
        <f t="shared" si="21"/>
        <v>82.3</v>
      </c>
      <c t="str" s="27" r="AK72">
        <f t="shared" si="22"/>
        <v>1</v>
      </c>
      <c t="s" s="25" r="AL72">
        <v>721</v>
      </c>
      <c t="str" s="28" r="AM72">
        <f t="shared" si="23"/>
        <v>227.1</v>
      </c>
      <c t="str" s="27" r="AN72">
        <f t="shared" si="29"/>
        <v>1</v>
      </c>
      <c s="25" r="AO72"/>
      <c t="str" s="29" r="AP72">
        <f t="shared" si="25"/>
        <v>1443</v>
      </c>
      <c t="str" s="27" r="AQ72">
        <f t="shared" si="28"/>
        <v>0</v>
      </c>
      <c t="str" s="30" r="AR72">
        <f t="shared" si="27"/>
        <v>7</v>
      </c>
      <c s="23" r="AS72"/>
      <c s="3" r="AT72"/>
      <c s="3" r="AU72"/>
      <c s="3" r="AV72"/>
    </row>
    <row customHeight="1" r="73" ht="12.75">
      <c s="15" r="A73">
        <v>71.0</v>
      </c>
      <c s="24" r="B73">
        <v>41964.773518668975</v>
      </c>
      <c t="s" s="25" r="C73">
        <v>722</v>
      </c>
      <c t="s" s="25" r="D73">
        <v>723</v>
      </c>
      <c s="25" r="E73">
        <v>240826.0</v>
      </c>
      <c s="26" r="F73">
        <v>1.0</v>
      </c>
      <c t="str" s="26" r="G73">
        <f t="shared" si="1"/>
        <v>2</v>
      </c>
      <c t="str" s="26" r="H73">
        <f t="shared" si="2"/>
        <v>4</v>
      </c>
      <c t="str" s="26" r="I73">
        <f t="shared" si="3"/>
        <v>0</v>
      </c>
      <c t="str" s="26" r="J73">
        <f t="shared" si="4"/>
        <v>8</v>
      </c>
      <c t="str" s="26" r="K73">
        <f t="shared" si="5"/>
        <v>2</v>
      </c>
      <c t="str" s="26" r="L73">
        <f t="shared" si="6"/>
        <v>6</v>
      </c>
      <c s="27" r="M73">
        <v>2.0</v>
      </c>
      <c t="s" s="25" r="N73">
        <v>724</v>
      </c>
      <c t="str" s="28" r="O73">
        <f t="shared" si="7"/>
        <v>96.5</v>
      </c>
      <c t="str" s="27" r="P73">
        <f t="shared" si="8"/>
        <v>1</v>
      </c>
      <c t="s" s="25" r="Q73">
        <v>725</v>
      </c>
      <c t="str" s="28" r="R73">
        <f t="shared" si="9"/>
        <v>70.3</v>
      </c>
      <c t="str" s="27" r="S73">
        <f t="shared" si="10"/>
        <v>1</v>
      </c>
      <c s="25" r="T73"/>
      <c t="str" s="28" r="U73">
        <f t="shared" si="11"/>
        <v>69.0</v>
      </c>
      <c t="str" s="27" r="V73">
        <f t="shared" si="12"/>
        <v>0</v>
      </c>
      <c t="s" s="25" r="W73">
        <v>726</v>
      </c>
      <c t="str" s="28" r="X73">
        <f t="shared" si="13"/>
        <v>84.0</v>
      </c>
      <c t="str" s="27" r="Y73">
        <f t="shared" si="14"/>
        <v>1</v>
      </c>
      <c s="25" r="Z73"/>
      <c t="str" s="28" r="AA73">
        <f t="shared" si="15"/>
        <v>80.0</v>
      </c>
      <c t="str" s="27" r="AB73">
        <f t="shared" si="16"/>
        <v>0</v>
      </c>
      <c s="25" r="AC73"/>
      <c t="str" s="28" r="AD73">
        <f t="shared" si="17"/>
        <v>78.8</v>
      </c>
      <c t="str" s="27" r="AE73">
        <f t="shared" si="18"/>
        <v>0</v>
      </c>
      <c t="s" s="25" r="AF73">
        <v>727</v>
      </c>
      <c t="str" s="28" r="AG73">
        <f t="shared" si="19"/>
        <v>89.4</v>
      </c>
      <c t="str" s="27" r="AH73">
        <f t="shared" si="20"/>
        <v>1</v>
      </c>
      <c t="s" s="25" r="AI73">
        <v>728</v>
      </c>
      <c t="str" s="28" r="AJ73">
        <f t="shared" si="21"/>
        <v>83.1</v>
      </c>
      <c t="str" s="27" r="AK73">
        <f t="shared" si="22"/>
        <v>1</v>
      </c>
      <c t="s" s="25" r="AL73">
        <v>729</v>
      </c>
      <c t="str" s="28" r="AM73">
        <f t="shared" si="23"/>
        <v>214.4</v>
      </c>
      <c t="str" s="27" r="AN73">
        <f t="shared" si="29"/>
        <v>1</v>
      </c>
      <c s="25" r="AO73">
        <v>911.0</v>
      </c>
      <c t="str" s="29" r="AP73">
        <f t="shared" si="25"/>
        <v>910</v>
      </c>
      <c t="str" s="27" r="AQ73">
        <f t="shared" si="28"/>
        <v>-1</v>
      </c>
      <c t="str" s="30" r="AR73">
        <f t="shared" si="27"/>
        <v>7</v>
      </c>
      <c s="23" r="AS73"/>
      <c s="3" r="AT73"/>
      <c s="3" r="AU73"/>
      <c s="3" r="AV73"/>
    </row>
    <row customHeight="1" r="74" ht="12.75">
      <c s="15" r="A74">
        <v>72.0</v>
      </c>
      <c s="24" r="B74">
        <v>41964.774160636574</v>
      </c>
      <c t="s" s="25" r="C74">
        <v>730</v>
      </c>
      <c t="s" s="25" r="D74">
        <v>731</v>
      </c>
      <c s="25" r="E74">
        <v>254181.0</v>
      </c>
      <c s="26" r="F74">
        <v>1.0</v>
      </c>
      <c t="str" s="26" r="G74">
        <f t="shared" si="1"/>
        <v>2</v>
      </c>
      <c t="str" s="26" r="H74">
        <f t="shared" si="2"/>
        <v>5</v>
      </c>
      <c t="str" s="26" r="I74">
        <f t="shared" si="3"/>
        <v>4</v>
      </c>
      <c t="str" s="26" r="J74">
        <f t="shared" si="4"/>
        <v>1</v>
      </c>
      <c t="str" s="26" r="K74">
        <f t="shared" si="5"/>
        <v>8</v>
      </c>
      <c t="str" s="26" r="L74">
        <f t="shared" si="6"/>
        <v>1</v>
      </c>
      <c s="27" r="M74">
        <v>2.0</v>
      </c>
      <c t="s" s="25" r="N74">
        <v>732</v>
      </c>
      <c t="str" s="28" r="O74">
        <f t="shared" si="7"/>
        <v>87.8</v>
      </c>
      <c t="str" s="27" r="P74">
        <f t="shared" si="8"/>
        <v>1</v>
      </c>
      <c s="25" r="Q74"/>
      <c t="str" s="28" r="R74">
        <f t="shared" si="9"/>
        <v>64.4</v>
      </c>
      <c t="str" s="27" r="S74">
        <f t="shared" si="10"/>
        <v>0</v>
      </c>
      <c t="s" s="25" r="T74">
        <v>733</v>
      </c>
      <c t="str" s="28" r="U74">
        <f t="shared" si="11"/>
        <v>63.7</v>
      </c>
      <c t="str" s="27" r="V74">
        <f t="shared" si="12"/>
        <v>-1</v>
      </c>
      <c t="s" s="25" r="W74">
        <v>734</v>
      </c>
      <c t="str" s="28" r="X74">
        <f t="shared" si="13"/>
        <v>80.0</v>
      </c>
      <c t="str" s="27" r="Y74">
        <f t="shared" si="14"/>
        <v>1</v>
      </c>
      <c s="25" r="Z74"/>
      <c t="str" s="28" r="AA74">
        <f t="shared" si="15"/>
        <v>82.3</v>
      </c>
      <c t="str" s="27" r="AB74">
        <f t="shared" si="16"/>
        <v>0</v>
      </c>
      <c s="25" r="AC74"/>
      <c t="str" s="28" r="AD74">
        <f t="shared" si="17"/>
        <v>78.6</v>
      </c>
      <c t="str" s="27" r="AE74">
        <f t="shared" si="18"/>
        <v>0</v>
      </c>
      <c t="s" s="25" r="AF74">
        <v>735</v>
      </c>
      <c t="str" s="28" r="AG74">
        <f t="shared" si="19"/>
        <v>81.7</v>
      </c>
      <c t="str" s="27" r="AH74">
        <f t="shared" si="20"/>
        <v>1</v>
      </c>
      <c t="s" s="25" r="AI74">
        <v>736</v>
      </c>
      <c t="str" s="28" r="AJ74">
        <f t="shared" si="21"/>
        <v>83.2</v>
      </c>
      <c t="str" s="27" r="AK74">
        <f t="shared" si="22"/>
        <v>1</v>
      </c>
      <c t="s" s="25" r="AL74">
        <v>737</v>
      </c>
      <c t="str" s="28" r="AM74">
        <f t="shared" si="23"/>
        <v>285.9</v>
      </c>
      <c t="str" s="27" r="AN74">
        <f t="shared" si="29"/>
        <v>1</v>
      </c>
      <c s="25" r="AO74">
        <v>228.0</v>
      </c>
      <c t="str" s="29" r="AP74">
        <f t="shared" si="25"/>
        <v>228</v>
      </c>
      <c t="str" s="27" r="AQ74">
        <f t="shared" si="28"/>
        <v>1</v>
      </c>
      <c t="str" s="30" r="AR74">
        <f t="shared" si="27"/>
        <v>7</v>
      </c>
      <c s="23" r="AS74"/>
      <c s="3" r="AT74"/>
      <c s="3" r="AU74"/>
      <c s="3" r="AV74"/>
    </row>
    <row customHeight="1" r="75" ht="12.75">
      <c s="15" r="A75">
        <v>73.0</v>
      </c>
      <c s="24" r="B75">
        <v>41964.77428100694</v>
      </c>
      <c t="s" s="25" r="C75">
        <v>738</v>
      </c>
      <c t="s" s="25" r="D75">
        <v>739</v>
      </c>
      <c s="25" r="E75">
        <v>254950.0</v>
      </c>
      <c s="26" r="F75">
        <v>1.0</v>
      </c>
      <c t="str" s="26" r="G75">
        <f t="shared" si="1"/>
        <v>2</v>
      </c>
      <c t="str" s="26" r="H75">
        <f t="shared" si="2"/>
        <v>5</v>
      </c>
      <c t="str" s="26" r="I75">
        <f t="shared" si="3"/>
        <v>4</v>
      </c>
      <c t="str" s="26" r="J75">
        <f t="shared" si="4"/>
        <v>9</v>
      </c>
      <c t="str" s="26" r="K75">
        <f t="shared" si="5"/>
        <v>5</v>
      </c>
      <c t="str" s="26" r="L75">
        <f t="shared" si="6"/>
        <v>0</v>
      </c>
      <c s="27" r="M75">
        <v>2.0</v>
      </c>
      <c t="s" s="25" r="N75">
        <v>740</v>
      </c>
      <c t="str" s="28" r="O75">
        <f t="shared" si="7"/>
        <v>91.0</v>
      </c>
      <c t="str" s="27" r="P75">
        <f t="shared" si="8"/>
        <v>1</v>
      </c>
      <c s="25" r="Q75"/>
      <c t="str" s="28" r="R75">
        <f t="shared" si="9"/>
        <v>63.8</v>
      </c>
      <c t="str" s="27" r="S75">
        <f t="shared" si="10"/>
        <v>0</v>
      </c>
      <c t="s" s="25" r="T75">
        <v>741</v>
      </c>
      <c t="str" s="28" r="U75">
        <f t="shared" si="11"/>
        <v>63.2</v>
      </c>
      <c t="str" s="27" r="V75">
        <f t="shared" si="12"/>
        <v>-1</v>
      </c>
      <c t="s" s="25" r="W75">
        <v>742</v>
      </c>
      <c t="str" s="28" r="X75">
        <f t="shared" si="13"/>
        <v>78.8</v>
      </c>
      <c t="str" s="27" r="Y75">
        <f t="shared" si="14"/>
        <v>1</v>
      </c>
      <c s="25" r="Z75"/>
      <c t="str" s="28" r="AA75">
        <f t="shared" si="15"/>
        <v>81.7</v>
      </c>
      <c t="str" s="27" r="AB75">
        <f t="shared" si="16"/>
        <v>0</v>
      </c>
      <c s="25" r="AC75"/>
      <c t="str" s="28" r="AD75">
        <f t="shared" si="17"/>
        <v>77.6</v>
      </c>
      <c t="str" s="27" r="AE75">
        <f t="shared" si="18"/>
        <v>0</v>
      </c>
      <c t="s" s="25" r="AF75">
        <v>743</v>
      </c>
      <c t="str" s="28" r="AG75">
        <f t="shared" si="19"/>
        <v>89.5</v>
      </c>
      <c t="str" s="27" r="AH75">
        <f t="shared" si="20"/>
        <v>1</v>
      </c>
      <c t="s" s="25" r="AI75">
        <v>744</v>
      </c>
      <c t="str" s="28" r="AJ75">
        <f t="shared" si="21"/>
        <v>82.9</v>
      </c>
      <c t="str" s="27" r="AK75">
        <f t="shared" si="22"/>
        <v>1</v>
      </c>
      <c t="s" s="25" r="AL75">
        <v>745</v>
      </c>
      <c t="str" s="28" r="AM75">
        <f t="shared" si="23"/>
        <v>302.9</v>
      </c>
      <c t="str" s="27" r="AN75">
        <f t="shared" si="29"/>
        <v>1</v>
      </c>
      <c s="25" r="AO75">
        <v>456.0</v>
      </c>
      <c t="str" s="29" r="AP75">
        <f t="shared" si="25"/>
        <v>456</v>
      </c>
      <c t="str" s="27" r="AQ75">
        <f t="shared" si="28"/>
        <v>1</v>
      </c>
      <c t="str" s="30" r="AR75">
        <f t="shared" si="27"/>
        <v>7</v>
      </c>
      <c s="23" r="AS75"/>
      <c s="3" r="AT75"/>
      <c s="3" r="AU75"/>
      <c s="3" r="AV75"/>
    </row>
    <row customHeight="1" r="76" ht="12.75">
      <c s="15" r="A76">
        <v>74.0</v>
      </c>
      <c s="24" r="B76">
        <v>41964.77510881944</v>
      </c>
      <c t="s" s="25" r="C76">
        <v>746</v>
      </c>
      <c t="s" s="25" r="D76">
        <v>747</v>
      </c>
      <c s="25" r="E76">
        <v>253562.0</v>
      </c>
      <c s="26" r="F76">
        <v>1.0</v>
      </c>
      <c t="str" s="26" r="G76">
        <f t="shared" si="1"/>
        <v>2</v>
      </c>
      <c t="str" s="26" r="H76">
        <f t="shared" si="2"/>
        <v>5</v>
      </c>
      <c t="str" s="26" r="I76">
        <f t="shared" si="3"/>
        <v>3</v>
      </c>
      <c t="str" s="26" r="J76">
        <f t="shared" si="4"/>
        <v>5</v>
      </c>
      <c t="str" s="26" r="K76">
        <f t="shared" si="5"/>
        <v>6</v>
      </c>
      <c t="str" s="26" r="L76">
        <f t="shared" si="6"/>
        <v>2</v>
      </c>
      <c s="27" r="M76">
        <v>2.0</v>
      </c>
      <c t="s" s="25" r="N76">
        <v>748</v>
      </c>
      <c t="str" s="28" r="O76">
        <f t="shared" si="7"/>
        <v>91.3</v>
      </c>
      <c t="str" s="27" r="P76">
        <f t="shared" si="8"/>
        <v>1</v>
      </c>
      <c s="25" r="Q76"/>
      <c t="str" s="28" r="R76">
        <f t="shared" si="9"/>
        <v>65.7</v>
      </c>
      <c t="str" s="27" r="S76">
        <f t="shared" si="10"/>
        <v>0</v>
      </c>
      <c t="s" s="25" r="T76">
        <v>749</v>
      </c>
      <c t="str" s="28" r="U76">
        <f t="shared" si="11"/>
        <v>64.9</v>
      </c>
      <c t="str" s="27" r="V76">
        <f t="shared" si="12"/>
        <v>-1</v>
      </c>
      <c t="s" s="25" r="W76">
        <v>750</v>
      </c>
      <c t="str" s="28" r="X76">
        <f t="shared" si="13"/>
        <v>80.7</v>
      </c>
      <c t="str" s="27" r="Y76">
        <f t="shared" si="14"/>
        <v>1</v>
      </c>
      <c s="25" r="Z76"/>
      <c t="str" s="28" r="AA76">
        <f t="shared" si="15"/>
        <v>80.9</v>
      </c>
      <c t="str" s="27" r="AB76">
        <f t="shared" si="16"/>
        <v>0</v>
      </c>
      <c s="25" r="AC76"/>
      <c t="str" s="28" r="AD76">
        <f t="shared" si="17"/>
        <v>78.3</v>
      </c>
      <c t="str" s="27" r="AE76">
        <f t="shared" si="18"/>
        <v>0</v>
      </c>
      <c t="s" s="25" r="AF76">
        <v>751</v>
      </c>
      <c t="str" s="28" r="AG76">
        <f t="shared" si="19"/>
        <v>85.8</v>
      </c>
      <c t="str" s="27" r="AH76">
        <f t="shared" si="20"/>
        <v>1</v>
      </c>
      <c t="s" s="25" r="AI76">
        <v>752</v>
      </c>
      <c t="str" s="28" r="AJ76">
        <f t="shared" si="21"/>
        <v>83.1</v>
      </c>
      <c t="str" s="27" r="AK76">
        <f t="shared" si="22"/>
        <v>1</v>
      </c>
      <c t="s" s="25" r="AL76">
        <v>753</v>
      </c>
      <c t="str" s="28" r="AM76">
        <f t="shared" si="23"/>
        <v>269.9</v>
      </c>
      <c t="str" s="27" r="AN76">
        <f t="shared" si="29"/>
        <v>1</v>
      </c>
      <c s="25" r="AO76">
        <v>362.0</v>
      </c>
      <c t="str" s="29" r="AP76">
        <f t="shared" si="25"/>
        <v>362</v>
      </c>
      <c t="str" s="27" r="AQ76">
        <f t="shared" si="28"/>
        <v>1</v>
      </c>
      <c t="str" s="30" r="AR76">
        <f t="shared" si="27"/>
        <v>7</v>
      </c>
      <c s="23" r="AS76"/>
      <c s="3" r="AT76"/>
      <c s="3" r="AU76"/>
      <c s="3" r="AV76"/>
    </row>
    <row customHeight="1" r="77" ht="12.75">
      <c s="15" r="A77">
        <v>75.0</v>
      </c>
      <c s="24" r="B77">
        <v>41964.77572560185</v>
      </c>
      <c t="s" s="25" r="C77">
        <v>754</v>
      </c>
      <c t="s" s="25" r="D77">
        <v>755</v>
      </c>
      <c s="25" r="E77">
        <v>240058.0</v>
      </c>
      <c s="26" r="F77">
        <v>1.0</v>
      </c>
      <c t="str" s="26" r="G77">
        <f t="shared" si="1"/>
        <v>2</v>
      </c>
      <c t="str" s="26" r="H77">
        <f t="shared" si="2"/>
        <v>4</v>
      </c>
      <c t="str" s="26" r="I77">
        <f t="shared" si="3"/>
        <v>0</v>
      </c>
      <c t="str" s="26" r="J77">
        <f t="shared" si="4"/>
        <v>0</v>
      </c>
      <c t="str" s="26" r="K77">
        <f t="shared" si="5"/>
        <v>5</v>
      </c>
      <c t="str" s="26" r="L77">
        <f t="shared" si="6"/>
        <v>8</v>
      </c>
      <c s="27" r="M77">
        <v>2.0</v>
      </c>
      <c t="s" s="25" r="N77">
        <v>756</v>
      </c>
      <c t="str" s="28" r="O77">
        <f t="shared" si="7"/>
        <v>93.4</v>
      </c>
      <c t="str" s="27" r="P77">
        <f t="shared" si="8"/>
        <v>1</v>
      </c>
      <c t="s" s="25" r="Q77">
        <v>757</v>
      </c>
      <c t="str" s="28" r="R77">
        <f t="shared" si="9"/>
        <v>71.8</v>
      </c>
      <c t="str" s="27" r="S77">
        <f t="shared" si="10"/>
        <v>1</v>
      </c>
      <c t="s" s="25" r="T77">
        <v>758</v>
      </c>
      <c t="str" s="28" r="U77">
        <f t="shared" si="11"/>
        <v>70.5</v>
      </c>
      <c t="str" s="27" r="V77">
        <f t="shared" si="12"/>
        <v>-1</v>
      </c>
      <c t="s" s="25" r="W77">
        <v>759</v>
      </c>
      <c t="str" s="28" r="X77">
        <f t="shared" si="13"/>
        <v>86.2</v>
      </c>
      <c t="str" s="27" r="Y77">
        <f t="shared" si="14"/>
        <v>1</v>
      </c>
      <c s="25" r="Z77"/>
      <c t="str" s="28" r="AA77">
        <f t="shared" si="15"/>
        <v>79.0</v>
      </c>
      <c t="str" s="27" r="AB77">
        <f t="shared" si="16"/>
        <v>0</v>
      </c>
      <c t="s" s="25" r="AC77">
        <v>760</v>
      </c>
      <c t="str" s="28" r="AD77">
        <f t="shared" si="17"/>
        <v>79.9</v>
      </c>
      <c t="str" s="27" r="AE77">
        <f t="shared" si="18"/>
        <v>1</v>
      </c>
      <c t="s" s="25" r="AF77">
        <v>761</v>
      </c>
      <c t="str" s="28" r="AG77">
        <f t="shared" si="19"/>
        <v>81.6</v>
      </c>
      <c t="str" s="27" r="AH77">
        <f t="shared" si="20"/>
        <v>1</v>
      </c>
      <c t="s" s="25" r="AI77">
        <v>762</v>
      </c>
      <c t="str" s="28" r="AJ77">
        <f t="shared" si="21"/>
        <v>83.8</v>
      </c>
      <c t="str" s="27" r="AK77">
        <f t="shared" si="22"/>
        <v>1</v>
      </c>
      <c t="s" s="25" r="AL77">
        <v>763</v>
      </c>
      <c t="str" s="28" r="AM77">
        <f t="shared" si="23"/>
        <v>191.1</v>
      </c>
      <c t="str" s="27" r="AN77">
        <f t="shared" si="29"/>
        <v>-1</v>
      </c>
      <c s="25" r="AO77">
        <v>456.0</v>
      </c>
      <c t="str" s="29" r="AP77">
        <f t="shared" si="25"/>
        <v>456</v>
      </c>
      <c t="str" s="27" r="AQ77">
        <f t="shared" si="28"/>
        <v>1</v>
      </c>
      <c t="str" s="30" r="AR77">
        <f t="shared" si="27"/>
        <v>7</v>
      </c>
      <c s="23" r="AS77"/>
      <c s="3" r="AT77"/>
      <c s="3" r="AU77"/>
      <c s="3" r="AV77"/>
    </row>
    <row customHeight="1" r="78" ht="12.75">
      <c s="15" r="A78">
        <v>76.0</v>
      </c>
      <c s="24" r="B78">
        <v>41964.77884605325</v>
      </c>
      <c t="s" s="25" r="C78">
        <v>764</v>
      </c>
      <c t="s" s="25" r="D78">
        <v>765</v>
      </c>
      <c s="25" r="E78">
        <v>239568.0</v>
      </c>
      <c s="26" r="F78">
        <v>1.0</v>
      </c>
      <c t="str" s="26" r="G78">
        <f t="shared" si="1"/>
        <v>2</v>
      </c>
      <c t="str" s="26" r="H78">
        <f t="shared" si="2"/>
        <v>3</v>
      </c>
      <c t="str" s="26" r="I78">
        <f t="shared" si="3"/>
        <v>9</v>
      </c>
      <c t="str" s="26" r="J78">
        <f t="shared" si="4"/>
        <v>5</v>
      </c>
      <c t="str" s="26" r="K78">
        <f t="shared" si="5"/>
        <v>6</v>
      </c>
      <c t="str" s="26" r="L78">
        <f t="shared" si="6"/>
        <v>8</v>
      </c>
      <c s="27" r="M78">
        <v>2.0</v>
      </c>
      <c t="s" s="25" r="N78">
        <v>766</v>
      </c>
      <c t="str" s="28" r="O78">
        <f t="shared" si="7"/>
        <v>97.3</v>
      </c>
      <c t="str" s="27" r="P78">
        <f t="shared" si="8"/>
        <v>1</v>
      </c>
      <c t="s" s="25" r="Q78">
        <v>767</v>
      </c>
      <c t="str" s="28" r="R78">
        <f t="shared" si="9"/>
        <v>71.7</v>
      </c>
      <c t="str" s="27" r="S78">
        <f t="shared" si="10"/>
        <v>-1</v>
      </c>
      <c t="s" s="25" r="T78">
        <v>768</v>
      </c>
      <c t="str" s="28" r="U78">
        <f t="shared" si="11"/>
        <v>71.6</v>
      </c>
      <c t="str" s="27" r="V78">
        <f t="shared" si="12"/>
        <v>1</v>
      </c>
      <c t="s" s="25" r="W78">
        <v>769</v>
      </c>
      <c t="str" s="28" r="X78">
        <f t="shared" si="13"/>
        <v>86.3</v>
      </c>
      <c t="str" s="27" r="Y78">
        <f t="shared" si="14"/>
        <v>1</v>
      </c>
      <c s="25" r="Z78"/>
      <c t="str" s="28" r="AA78">
        <f t="shared" si="15"/>
        <v>81.2</v>
      </c>
      <c t="str" s="27" r="AB78">
        <f t="shared" si="16"/>
        <v>0</v>
      </c>
      <c t="s" s="25" r="AC78">
        <v>770</v>
      </c>
      <c t="str" s="28" r="AD78">
        <f t="shared" si="17"/>
        <v>80.3</v>
      </c>
      <c t="str" s="27" r="AE78">
        <f t="shared" si="18"/>
        <v>1</v>
      </c>
      <c t="s" s="25" r="AF78">
        <v>771</v>
      </c>
      <c t="str" s="28" r="AG78">
        <f t="shared" si="19"/>
        <v>86.6</v>
      </c>
      <c t="str" s="27" r="AH78">
        <f t="shared" si="20"/>
        <v>1</v>
      </c>
      <c t="s" s="25" r="AI78">
        <v>772</v>
      </c>
      <c t="str" s="28" r="AJ78">
        <f t="shared" si="21"/>
        <v>84.7</v>
      </c>
      <c t="str" s="27" r="AK78">
        <f t="shared" si="22"/>
        <v>-1</v>
      </c>
      <c t="s" s="25" r="AL78">
        <v>773</v>
      </c>
      <c t="str" s="28" r="AM78">
        <f t="shared" si="23"/>
        <v>191.1</v>
      </c>
      <c t="str" s="27" r="AN78">
        <f t="shared" si="29"/>
        <v>1</v>
      </c>
      <c s="25" r="AO78">
        <v>362.0</v>
      </c>
      <c t="str" s="29" r="AP78">
        <f t="shared" si="25"/>
        <v>362</v>
      </c>
      <c t="str" s="27" r="AQ78">
        <f t="shared" si="28"/>
        <v>1</v>
      </c>
      <c t="str" s="30" r="AR78">
        <f t="shared" si="27"/>
        <v>7</v>
      </c>
      <c s="23" r="AS78"/>
      <c s="3" r="AT78"/>
      <c s="3" r="AU78"/>
      <c s="3" r="AV78"/>
    </row>
    <row customHeight="1" r="79" ht="12.75">
      <c s="15" r="A79">
        <v>77.0</v>
      </c>
      <c s="24" r="B79">
        <v>41964.76778637731</v>
      </c>
      <c t="s" s="25" r="C79">
        <v>774</v>
      </c>
      <c t="s" s="25" r="D79">
        <v>775</v>
      </c>
      <c s="25" r="E79">
        <v>241040.0</v>
      </c>
      <c s="26" r="F79">
        <v>1.0</v>
      </c>
      <c t="str" s="26" r="G79">
        <f t="shared" si="1"/>
        <v>2</v>
      </c>
      <c t="str" s="26" r="H79">
        <f t="shared" si="2"/>
        <v>4</v>
      </c>
      <c t="str" s="26" r="I79">
        <f t="shared" si="3"/>
        <v>1</v>
      </c>
      <c t="str" s="26" r="J79">
        <f t="shared" si="4"/>
        <v>0</v>
      </c>
      <c t="str" s="26" r="K79">
        <f t="shared" si="5"/>
        <v>4</v>
      </c>
      <c t="str" s="26" r="L79">
        <f t="shared" si="6"/>
        <v>0</v>
      </c>
      <c s="27" r="M79">
        <v>2.0</v>
      </c>
      <c t="s" s="34" r="N79">
        <v>776</v>
      </c>
      <c t="str" s="28" r="O79">
        <f t="shared" si="7"/>
        <v>85.3</v>
      </c>
      <c t="str" s="27" r="P79">
        <f t="shared" si="8"/>
        <v>1</v>
      </c>
      <c t="s" s="34" r="Q79">
        <v>777</v>
      </c>
      <c t="str" s="28" r="R79">
        <f t="shared" si="9"/>
        <v>64.0</v>
      </c>
      <c t="str" s="27" r="S79">
        <f t="shared" si="10"/>
        <v>1</v>
      </c>
      <c t="s" s="34" r="T79">
        <v>778</v>
      </c>
      <c t="str" s="28" r="U79">
        <f t="shared" si="11"/>
        <v>62.8</v>
      </c>
      <c t="str" s="27" r="V79">
        <f t="shared" si="12"/>
        <v>-1</v>
      </c>
      <c t="s" s="34" r="W79">
        <v>779</v>
      </c>
      <c t="str" s="28" r="X79">
        <f t="shared" si="13"/>
        <v>78.7</v>
      </c>
      <c t="str" s="27" r="Y79">
        <f t="shared" si="14"/>
        <v>1</v>
      </c>
      <c s="25" r="Z79"/>
      <c t="str" s="28" r="AA79">
        <f t="shared" si="15"/>
        <v>77.7</v>
      </c>
      <c t="str" s="27" r="AB79">
        <f t="shared" si="16"/>
        <v>0</v>
      </c>
      <c s="25" r="AC79"/>
      <c t="str" s="28" r="AD79">
        <f t="shared" si="17"/>
        <v>76.6</v>
      </c>
      <c t="str" s="27" r="AE79">
        <f t="shared" si="18"/>
        <v>0</v>
      </c>
      <c t="s" s="34" r="AF79">
        <v>780</v>
      </c>
      <c t="str" s="28" r="AG79">
        <f t="shared" si="19"/>
        <v>80.5</v>
      </c>
      <c t="str" s="27" r="AH79">
        <f t="shared" si="20"/>
        <v>1</v>
      </c>
      <c t="s" s="34" r="AI79">
        <v>781</v>
      </c>
      <c t="str" s="28" r="AJ79">
        <f t="shared" si="21"/>
        <v>81.7</v>
      </c>
      <c t="str" s="27" r="AK79">
        <f t="shared" si="22"/>
        <v>1</v>
      </c>
      <c t="s" s="25" r="AL79">
        <v>782</v>
      </c>
      <c t="str" s="28" r="AM79">
        <f t="shared" si="23"/>
        <v>302.9</v>
      </c>
      <c t="str" s="27" r="AN79">
        <f t="shared" si="29"/>
        <v>1</v>
      </c>
      <c s="25" r="AO79"/>
      <c t="str" s="29" r="AP79">
        <f t="shared" si="25"/>
        <v>574</v>
      </c>
      <c t="str" s="27" r="AQ79">
        <f t="shared" si="28"/>
        <v>0</v>
      </c>
      <c t="str" s="30" r="AR79">
        <f t="shared" si="27"/>
        <v>7</v>
      </c>
      <c s="23" r="AS79"/>
      <c s="3" r="AT79"/>
      <c s="3" r="AU79"/>
      <c s="3" r="AV79"/>
    </row>
    <row customHeight="1" r="80" ht="12.75">
      <c s="15" r="A80">
        <v>78.0</v>
      </c>
      <c s="24" r="B80">
        <v>41964.77048707176</v>
      </c>
      <c t="s" s="25" r="C80">
        <v>783</v>
      </c>
      <c t="s" s="25" r="D80">
        <v>784</v>
      </c>
      <c s="25" r="E80">
        <v>244436.0</v>
      </c>
      <c s="26" r="F80">
        <v>1.0</v>
      </c>
      <c t="str" s="26" r="G80">
        <f t="shared" si="1"/>
        <v>2</v>
      </c>
      <c t="str" s="26" r="H80">
        <f t="shared" si="2"/>
        <v>4</v>
      </c>
      <c t="str" s="26" r="I80">
        <f t="shared" si="3"/>
        <v>4</v>
      </c>
      <c t="str" s="26" r="J80">
        <f t="shared" si="4"/>
        <v>4</v>
      </c>
      <c t="str" s="26" r="K80">
        <f t="shared" si="5"/>
        <v>3</v>
      </c>
      <c t="str" s="26" r="L80">
        <f t="shared" si="6"/>
        <v>6</v>
      </c>
      <c s="27" r="M80">
        <v>2.0</v>
      </c>
      <c t="s" s="25" r="N80">
        <v>785</v>
      </c>
      <c t="str" s="28" r="O80">
        <f t="shared" si="7"/>
        <v>94.6</v>
      </c>
      <c t="str" s="27" r="P80">
        <f t="shared" si="8"/>
        <v>1</v>
      </c>
      <c t="s" s="25" r="Q80">
        <v>786</v>
      </c>
      <c t="str" s="28" r="R80">
        <f t="shared" si="9"/>
        <v>70.2</v>
      </c>
      <c t="str" s="27" r="S80">
        <f t="shared" si="10"/>
        <v>1</v>
      </c>
      <c t="s" s="25" r="T80">
        <v>787</v>
      </c>
      <c t="str" s="28" r="U80">
        <f t="shared" si="11"/>
        <v>69.4</v>
      </c>
      <c t="str" s="27" r="V80">
        <f t="shared" si="12"/>
        <v>-1</v>
      </c>
      <c t="s" s="25" r="W80">
        <v>788</v>
      </c>
      <c t="str" s="28" r="X80">
        <f t="shared" si="13"/>
        <v>84.1</v>
      </c>
      <c t="str" s="27" r="Y80">
        <f t="shared" si="14"/>
        <v>1</v>
      </c>
      <c s="25" r="Z80"/>
      <c t="str" s="28" r="AA80">
        <f t="shared" si="15"/>
        <v>78.2</v>
      </c>
      <c t="str" s="27" r="AB80">
        <f t="shared" si="16"/>
        <v>0</v>
      </c>
      <c s="25" r="AC80"/>
      <c t="str" s="28" r="AD80">
        <f t="shared" si="17"/>
        <v>78.8</v>
      </c>
      <c t="str" s="27" r="AE80">
        <f t="shared" si="18"/>
        <v>0</v>
      </c>
      <c t="s" s="25" r="AF80">
        <v>789</v>
      </c>
      <c t="str" s="28" r="AG80">
        <f t="shared" si="19"/>
        <v>85.4</v>
      </c>
      <c t="str" s="27" r="AH80">
        <f t="shared" si="20"/>
        <v>1</v>
      </c>
      <c t="s" s="25" r="AI80">
        <v>790</v>
      </c>
      <c t="str" s="28" r="AJ80">
        <f t="shared" si="21"/>
        <v>83.3</v>
      </c>
      <c t="str" s="27" r="AK80">
        <f t="shared" si="22"/>
        <v>1</v>
      </c>
      <c t="s" s="25" r="AL80">
        <v>791</v>
      </c>
      <c t="str" s="28" r="AM80">
        <f t="shared" si="23"/>
        <v>214.4</v>
      </c>
      <c t="str" s="27" r="AN80">
        <f t="shared" si="29"/>
        <v>-1</v>
      </c>
      <c s="25" r="AO80">
        <v>723.0</v>
      </c>
      <c t="str" s="29" r="AP80">
        <f t="shared" si="25"/>
        <v>723</v>
      </c>
      <c t="str" s="27" r="AQ80">
        <f t="shared" si="28"/>
        <v>1</v>
      </c>
      <c t="str" s="30" r="AR80">
        <f t="shared" si="27"/>
        <v>6</v>
      </c>
      <c s="23" r="AS80"/>
      <c s="3" r="AT80"/>
      <c s="3" r="AU80"/>
      <c s="3" r="AV80"/>
    </row>
    <row customHeight="1" r="81" ht="12.75">
      <c s="15" r="A81">
        <v>79.0</v>
      </c>
      <c s="24" r="B81">
        <v>41964.753448749994</v>
      </c>
      <c t="s" s="25" r="C81">
        <v>792</v>
      </c>
      <c t="s" s="25" r="D81">
        <v>793</v>
      </c>
      <c s="25" r="E81">
        <v>255160.0</v>
      </c>
      <c s="26" r="F81">
        <v>1.0</v>
      </c>
      <c t="str" s="26" r="G81">
        <f t="shared" si="1"/>
        <v>2</v>
      </c>
      <c t="str" s="26" r="H81">
        <f t="shared" si="2"/>
        <v>5</v>
      </c>
      <c t="str" s="26" r="I81">
        <f t="shared" si="3"/>
        <v>5</v>
      </c>
      <c t="str" s="26" r="J81">
        <f t="shared" si="4"/>
        <v>1</v>
      </c>
      <c t="str" s="26" r="K81">
        <f t="shared" si="5"/>
        <v>6</v>
      </c>
      <c t="str" s="26" r="L81">
        <f t="shared" si="6"/>
        <v>0</v>
      </c>
      <c s="27" r="M81">
        <v>2.0</v>
      </c>
      <c t="s" s="31" r="N81">
        <v>794</v>
      </c>
      <c t="str" s="28" r="O81">
        <f t="shared" si="7"/>
        <v>86.6</v>
      </c>
      <c t="str" s="27" r="P81">
        <f t="shared" si="8"/>
        <v>1</v>
      </c>
      <c t="s" s="31" r="Q81">
        <v>795</v>
      </c>
      <c t="str" s="28" r="R81">
        <f t="shared" si="9"/>
        <v>63.7</v>
      </c>
      <c t="str" s="27" r="S81">
        <f t="shared" si="10"/>
        <v>1</v>
      </c>
      <c t="s" s="31" r="T81">
        <v>796</v>
      </c>
      <c t="str" s="28" r="U81">
        <f t="shared" si="11"/>
        <v>63.1</v>
      </c>
      <c t="str" s="27" r="V81">
        <f t="shared" si="12"/>
        <v>-1</v>
      </c>
      <c t="s" s="31" r="W81">
        <v>797</v>
      </c>
      <c t="str" s="28" r="X81">
        <f t="shared" si="13"/>
        <v>78.8</v>
      </c>
      <c t="str" s="27" r="Y81">
        <f t="shared" si="14"/>
        <v>1</v>
      </c>
      <c s="25" r="Z81"/>
      <c t="str" s="28" r="AA81">
        <f t="shared" si="15"/>
        <v>80.1</v>
      </c>
      <c t="str" s="27" r="AB81">
        <f t="shared" si="16"/>
        <v>0</v>
      </c>
      <c s="25" r="AC81"/>
      <c t="str" s="28" r="AD81">
        <f t="shared" si="17"/>
        <v>77.4</v>
      </c>
      <c t="str" s="27" r="AE81">
        <f t="shared" si="18"/>
        <v>0</v>
      </c>
      <c t="s" s="25" r="AF81">
        <v>798</v>
      </c>
      <c t="str" s="28" r="AG81">
        <f t="shared" si="19"/>
        <v>81.5</v>
      </c>
      <c t="str" s="27" r="AH81">
        <f t="shared" si="20"/>
        <v>1</v>
      </c>
      <c t="s" s="31" r="AI81">
        <v>799</v>
      </c>
      <c t="str" s="28" r="AJ81">
        <f t="shared" si="21"/>
        <v>82.6</v>
      </c>
      <c t="str" s="27" r="AK81">
        <f t="shared" si="22"/>
        <v>1</v>
      </c>
      <c s="25" r="AL81"/>
      <c t="str" s="28" r="AM81">
        <f t="shared" si="23"/>
        <v>302.9</v>
      </c>
      <c t="str" s="27" r="AN81">
        <f t="shared" si="29"/>
        <v>0</v>
      </c>
      <c s="25" r="AO81"/>
      <c t="str" s="29" r="AP81">
        <f t="shared" si="25"/>
        <v>362</v>
      </c>
      <c t="str" s="27" r="AQ81">
        <f t="shared" si="28"/>
        <v>0</v>
      </c>
      <c t="str" s="30" r="AR81">
        <f t="shared" si="27"/>
        <v>6</v>
      </c>
      <c s="23" r="AS81"/>
      <c s="3" r="AT81"/>
      <c s="3" r="AU81"/>
      <c s="3" r="AV81"/>
    </row>
    <row customHeight="1" r="82" ht="12.75">
      <c s="15" r="A82">
        <v>80.0</v>
      </c>
      <c s="24" r="B82">
        <v>41964.77069662037</v>
      </c>
      <c t="s" s="25" r="C82">
        <v>800</v>
      </c>
      <c t="s" s="25" r="D82">
        <v>801</v>
      </c>
      <c s="25" r="E82">
        <v>239612.0</v>
      </c>
      <c s="26" r="F82">
        <v>1.0</v>
      </c>
      <c t="str" s="26" r="G82">
        <f t="shared" si="1"/>
        <v>2</v>
      </c>
      <c t="str" s="26" r="H82">
        <f t="shared" si="2"/>
        <v>3</v>
      </c>
      <c t="str" s="26" r="I82">
        <f t="shared" si="3"/>
        <v>9</v>
      </c>
      <c t="str" s="26" r="J82">
        <f t="shared" si="4"/>
        <v>6</v>
      </c>
      <c t="str" s="26" r="K82">
        <f t="shared" si="5"/>
        <v>1</v>
      </c>
      <c t="str" s="26" r="L82">
        <f t="shared" si="6"/>
        <v>2</v>
      </c>
      <c s="27" r="M82">
        <v>2.0</v>
      </c>
      <c t="s" s="25" r="N82">
        <v>802</v>
      </c>
      <c t="str" s="28" r="O82">
        <f t="shared" si="7"/>
        <v>91.6</v>
      </c>
      <c t="str" s="27" r="P82">
        <f t="shared" si="8"/>
        <v>1</v>
      </c>
      <c t="s" s="25" r="Q82">
        <v>803</v>
      </c>
      <c t="str" s="28" r="R82">
        <f t="shared" si="9"/>
        <v>66.5</v>
      </c>
      <c t="str" s="27" r="S82">
        <f t="shared" si="10"/>
        <v>1</v>
      </c>
      <c t="s" s="25" r="T82">
        <v>804</v>
      </c>
      <c t="str" s="28" r="U82">
        <f t="shared" si="11"/>
        <v>66.3</v>
      </c>
      <c t="str" s="27" r="V82">
        <f t="shared" si="12"/>
        <v>-1</v>
      </c>
      <c t="s" s="25" r="W82">
        <v>805</v>
      </c>
      <c t="str" s="28" r="X82">
        <f t="shared" si="13"/>
        <v>80.2</v>
      </c>
      <c t="str" s="27" r="Y82">
        <f t="shared" si="14"/>
        <v>1</v>
      </c>
      <c s="25" r="Z82"/>
      <c t="str" s="28" r="AA82">
        <f t="shared" si="15"/>
        <v>77.7</v>
      </c>
      <c t="str" s="27" r="AB82">
        <f t="shared" si="16"/>
        <v>0</v>
      </c>
      <c s="25" r="AC82"/>
      <c t="str" s="28" r="AD82">
        <f t="shared" si="17"/>
        <v>76.9</v>
      </c>
      <c t="str" s="27" r="AE82">
        <f t="shared" si="18"/>
        <v>0</v>
      </c>
      <c t="s" s="25" r="AF82">
        <v>806</v>
      </c>
      <c t="str" s="28" r="AG82">
        <f t="shared" si="19"/>
        <v>86.8</v>
      </c>
      <c t="str" s="27" r="AH82">
        <f t="shared" si="20"/>
        <v>1</v>
      </c>
      <c t="s" s="25" r="AI82">
        <v>807</v>
      </c>
      <c t="str" s="28" r="AJ82">
        <f t="shared" si="21"/>
        <v>82.8</v>
      </c>
      <c t="str" s="27" r="AK82">
        <f t="shared" si="22"/>
        <v>-1</v>
      </c>
      <c t="s" s="25" r="AL82">
        <v>808</v>
      </c>
      <c t="str" s="28" r="AM82">
        <f t="shared" si="23"/>
        <v>269.9</v>
      </c>
      <c t="str" s="27" r="AN82">
        <f t="shared" si="29"/>
        <v>1</v>
      </c>
      <c s="25" r="AO82">
        <v>1146.0</v>
      </c>
      <c t="str" s="29" r="AP82">
        <f t="shared" si="25"/>
        <v>1146</v>
      </c>
      <c t="str" s="27" r="AQ82">
        <f t="shared" si="28"/>
        <v>1</v>
      </c>
      <c t="str" s="30" r="AR82">
        <f t="shared" si="27"/>
        <v>6</v>
      </c>
      <c s="23" r="AS82"/>
      <c s="3" r="AT82"/>
      <c s="3" r="AU82"/>
      <c s="3" r="AV82"/>
    </row>
    <row customHeight="1" r="83" ht="12.75">
      <c s="15" r="A83">
        <v>81.0</v>
      </c>
      <c s="24" r="B83">
        <v>41964.76833209491</v>
      </c>
      <c t="s" s="25" r="C83">
        <v>809</v>
      </c>
      <c t="s" s="25" r="D83">
        <v>810</v>
      </c>
      <c s="25" r="E83">
        <v>20782.0</v>
      </c>
      <c s="26" r="F83">
        <v>1.0</v>
      </c>
      <c t="str" s="26" r="G83">
        <f t="shared" si="1"/>
        <v>0</v>
      </c>
      <c t="str" s="26" r="H83">
        <f t="shared" si="2"/>
        <v>2</v>
      </c>
      <c t="str" s="26" r="I83">
        <f t="shared" si="3"/>
        <v>0</v>
      </c>
      <c t="str" s="26" r="J83">
        <f t="shared" si="4"/>
        <v>7</v>
      </c>
      <c t="str" s="26" r="K83">
        <f t="shared" si="5"/>
        <v>8</v>
      </c>
      <c t="str" s="26" r="L83">
        <f t="shared" si="6"/>
        <v>2</v>
      </c>
      <c s="27" r="M83">
        <v>2.0</v>
      </c>
      <c t="s" s="31" r="N83">
        <v>811</v>
      </c>
      <c t="str" s="28" r="O83">
        <f t="shared" si="7"/>
        <v>92.3</v>
      </c>
      <c s="27" r="P83">
        <v>1.0</v>
      </c>
      <c t="s" s="31" r="Q83">
        <v>812</v>
      </c>
      <c t="str" s="28" r="R83">
        <f t="shared" si="9"/>
        <v>65.4</v>
      </c>
      <c s="27" r="S83">
        <v>1.0</v>
      </c>
      <c t="s" s="31" r="T83">
        <v>813</v>
      </c>
      <c t="str" s="28" r="U83">
        <f t="shared" si="11"/>
        <v>64.3</v>
      </c>
      <c s="27" r="V83">
        <v>1.0</v>
      </c>
      <c t="s" s="31" r="W83">
        <v>814</v>
      </c>
      <c t="str" s="28" r="X83">
        <f t="shared" si="13"/>
        <v>80.9</v>
      </c>
      <c s="27" r="Y83">
        <v>1.0</v>
      </c>
      <c s="25" r="Z83"/>
      <c t="str" s="28" r="AA83">
        <f t="shared" si="15"/>
        <v>83.3</v>
      </c>
      <c t="str" s="27" r="AB83">
        <f t="shared" si="16"/>
        <v>0</v>
      </c>
      <c s="25" r="AC83"/>
      <c t="str" s="28" r="AD83">
        <f t="shared" si="17"/>
        <v>79.4</v>
      </c>
      <c t="str" s="27" r="AE83">
        <f t="shared" si="18"/>
        <v>0</v>
      </c>
      <c t="s" s="31" r="AF83">
        <v>815</v>
      </c>
      <c t="str" s="28" r="AG83">
        <f t="shared" si="19"/>
        <v>87.8</v>
      </c>
      <c s="27" r="AH83">
        <v>-1.0</v>
      </c>
      <c t="s" s="31" r="AI83">
        <v>816</v>
      </c>
      <c t="str" s="28" r="AJ83">
        <f t="shared" si="21"/>
        <v>83.4</v>
      </c>
      <c s="27" r="AK83">
        <v>1.0</v>
      </c>
      <c s="25" r="AL83"/>
      <c t="str" s="28" r="AM83">
        <f t="shared" si="23"/>
        <v>269.9</v>
      </c>
      <c t="str" s="27" r="AN83">
        <f t="shared" si="29"/>
        <v>0</v>
      </c>
      <c s="25" r="AO83"/>
      <c t="str" s="29" r="AP83">
        <f t="shared" si="25"/>
        <v>228</v>
      </c>
      <c t="str" s="27" r="AQ83">
        <f t="shared" si="28"/>
        <v>0</v>
      </c>
      <c t="str" s="30" r="AR83">
        <f t="shared" si="27"/>
        <v>6</v>
      </c>
      <c s="23" r="AS83"/>
      <c s="3" r="AT83"/>
      <c s="3" r="AU83"/>
      <c s="3" r="AV83"/>
    </row>
    <row customHeight="1" r="84" ht="12.75">
      <c s="15" r="A84">
        <v>82.0</v>
      </c>
      <c s="24" r="B84">
        <v>41964.77183629629</v>
      </c>
      <c t="s" s="25" r="C84">
        <v>817</v>
      </c>
      <c t="s" s="25" r="D84">
        <v>818</v>
      </c>
      <c s="25" r="E84">
        <v>243124.0</v>
      </c>
      <c s="26" r="F84">
        <v>1.0</v>
      </c>
      <c t="str" s="26" r="G84">
        <f t="shared" si="1"/>
        <v>2</v>
      </c>
      <c t="str" s="26" r="H84">
        <f t="shared" si="2"/>
        <v>4</v>
      </c>
      <c t="str" s="26" r="I84">
        <f t="shared" si="3"/>
        <v>3</v>
      </c>
      <c t="str" s="26" r="J84">
        <f t="shared" si="4"/>
        <v>1</v>
      </c>
      <c t="str" s="26" r="K84">
        <f t="shared" si="5"/>
        <v>2</v>
      </c>
      <c t="str" s="26" r="L84">
        <f t="shared" si="6"/>
        <v>4</v>
      </c>
      <c s="27" r="M84">
        <v>2.0</v>
      </c>
      <c t="s" s="25" r="N84">
        <v>819</v>
      </c>
      <c t="str" s="28" r="O84">
        <f t="shared" si="7"/>
        <v>90.2</v>
      </c>
      <c t="str" s="27" r="P84">
        <f ref="P84:P173" t="shared" si="30">IF(N84="",0,IF(EXACT(RIGHT(N84,5),"dB(A)"),IF(ABS(VALUE(LEFT(N84,FIND(" ",N84,1)))-O84)&lt;=0.5,1,-1),-1))</f>
        <v>1</v>
      </c>
      <c t="s" s="25" r="Q84">
        <v>820</v>
      </c>
      <c t="str" s="28" r="R84">
        <f t="shared" si="9"/>
        <v>68.3</v>
      </c>
      <c t="str" s="27" r="S84">
        <f ref="S84:S173" t="shared" si="31">IF(Q84="",0,IF(EXACT(RIGHT(Q84,5),"dB(A)"),IF(ABS(VALUE(LEFT(Q84,FIND(" ",Q84,1)))-R84)&lt;=0.5,1,-1),-1))</f>
        <v>1</v>
      </c>
      <c t="s" s="25" r="T84">
        <v>821</v>
      </c>
      <c t="str" s="28" r="U84">
        <f t="shared" si="11"/>
        <v>67.3</v>
      </c>
      <c t="str" s="27" r="V84">
        <f ref="V84:V173" t="shared" si="32">IF(T84="",0,IF(EXACT(RIGHT(T84,5),"dB(A)"),IF(ABS(VALUE(LEFT(T84,FIND(" ",T84,1)))-U84)&lt;=0.5,1,-1),-1))</f>
        <v>-1</v>
      </c>
      <c t="s" s="25" r="W84">
        <v>822</v>
      </c>
      <c t="str" s="28" r="X84">
        <f t="shared" si="13"/>
        <v>82.2</v>
      </c>
      <c t="str" s="27" r="Y84">
        <f ref="Y84:Y173" t="shared" si="33">IF(W84="",0,IF(EXACT(RIGHT(W84,5),"dB(A)"),IF(ABS(VALUE(LEFT(W84,FIND(" ",W84,1)))-X84)&lt;=0.5,1,-1),-1))</f>
        <v>1</v>
      </c>
      <c s="25" r="Z84"/>
      <c t="str" s="28" r="AA84">
        <f t="shared" si="15"/>
        <v>76.0</v>
      </c>
      <c t="str" s="27" r="AB84">
        <f t="shared" si="16"/>
        <v>0</v>
      </c>
      <c s="25" r="AC84"/>
      <c t="str" s="28" r="AD84">
        <f t="shared" si="17"/>
        <v>77.7</v>
      </c>
      <c t="str" s="27" r="AE84">
        <f t="shared" si="18"/>
        <v>0</v>
      </c>
      <c t="s" s="25" r="AF84">
        <v>823</v>
      </c>
      <c t="str" s="28" r="AG84">
        <f t="shared" si="19"/>
        <v>82.1</v>
      </c>
      <c t="str" s="27" r="AH84">
        <f ref="AH84:AH162" t="shared" si="34">IF(AF84="",0,IF(EXACT(RIGHT(AF84,5),"dB(A)"),IF(ABS(VALUE(LEFT(AF84,FIND(" ",AF84,1)))-AG84)&lt;=0.5,1,-1),-1))</f>
        <v>1</v>
      </c>
      <c t="s" s="25" r="AI84">
        <v>824</v>
      </c>
      <c t="str" s="28" r="AJ84">
        <f t="shared" si="21"/>
        <v>82.3</v>
      </c>
      <c t="str" s="27" r="AK84">
        <f ref="AK84:AK162" t="shared" si="35">IF(AI84="",0,IF(EXACT(RIGHT(AI84,5),"dB(A)"),IF(ABS(VALUE(LEFT(AI84,FIND(" ",AI84,1)))-AJ84)&lt;=0.5,1,-1),-1))</f>
        <v>1</v>
      </c>
      <c t="s" s="25" r="AL84">
        <v>825</v>
      </c>
      <c t="str" s="28" r="AM84">
        <f t="shared" si="23"/>
        <v>240.6</v>
      </c>
      <c t="str" s="27" r="AN84">
        <f t="shared" si="29"/>
        <v>-1</v>
      </c>
      <c s="25" r="AO84">
        <v>910.0</v>
      </c>
      <c t="str" s="29" r="AP84">
        <f t="shared" si="25"/>
        <v>910</v>
      </c>
      <c t="str" s="27" r="AQ84">
        <f t="shared" si="28"/>
        <v>1</v>
      </c>
      <c t="str" s="30" r="AR84">
        <f t="shared" si="27"/>
        <v>6</v>
      </c>
      <c s="23" r="AS84"/>
      <c s="3" r="AT84"/>
      <c s="3" r="AU84"/>
      <c s="3" r="AV84"/>
    </row>
    <row customHeight="1" r="85" ht="12.75">
      <c s="15" r="A85">
        <v>83.0</v>
      </c>
      <c s="24" r="B85">
        <v>41964.769394571755</v>
      </c>
      <c t="s" s="25" r="C85">
        <v>826</v>
      </c>
      <c t="s" s="25" r="D85">
        <v>827</v>
      </c>
      <c s="25" r="E85">
        <v>236679.0</v>
      </c>
      <c s="26" r="F85">
        <v>1.0</v>
      </c>
      <c t="str" s="26" r="G85">
        <f t="shared" si="1"/>
        <v>2</v>
      </c>
      <c t="str" s="26" r="H85">
        <f t="shared" si="2"/>
        <v>3</v>
      </c>
      <c t="str" s="26" r="I85">
        <f t="shared" si="3"/>
        <v>6</v>
      </c>
      <c t="str" s="26" r="J85">
        <f t="shared" si="4"/>
        <v>6</v>
      </c>
      <c t="str" s="26" r="K85">
        <f t="shared" si="5"/>
        <v>7</v>
      </c>
      <c t="str" s="26" r="L85">
        <f t="shared" si="6"/>
        <v>9</v>
      </c>
      <c s="27" r="M85">
        <v>2.0</v>
      </c>
      <c t="s" s="25" r="N85">
        <v>828</v>
      </c>
      <c t="str" s="28" r="O85">
        <f t="shared" si="7"/>
        <v>98.9</v>
      </c>
      <c t="str" s="27" r="P85">
        <f t="shared" si="30"/>
        <v>1</v>
      </c>
      <c t="s" s="25" r="Q85">
        <v>829</v>
      </c>
      <c t="str" s="28" r="R85">
        <f t="shared" si="9"/>
        <v>72.5</v>
      </c>
      <c t="str" s="27" r="S85">
        <f t="shared" si="31"/>
        <v>1</v>
      </c>
      <c t="s" s="25" r="T85">
        <v>830</v>
      </c>
      <c t="str" s="28" r="U85">
        <f t="shared" si="11"/>
        <v>72.1</v>
      </c>
      <c t="str" s="27" r="V85">
        <f t="shared" si="32"/>
        <v>-1</v>
      </c>
      <c t="s" s="25" r="W85">
        <v>831</v>
      </c>
      <c t="str" s="28" r="X85">
        <f t="shared" si="13"/>
        <v>87.3</v>
      </c>
      <c t="str" s="27" r="Y85">
        <f t="shared" si="33"/>
        <v>1</v>
      </c>
      <c s="25" r="Z85"/>
      <c t="str" s="28" r="AA85">
        <f t="shared" si="15"/>
        <v>82.4</v>
      </c>
      <c t="str" s="27" r="AB85">
        <f t="shared" si="16"/>
        <v>0</v>
      </c>
      <c s="25" r="AC85"/>
      <c t="str" s="28" r="AD85">
        <f t="shared" si="17"/>
        <v>81.0</v>
      </c>
      <c t="str" s="27" r="AE85">
        <f t="shared" si="18"/>
        <v>0</v>
      </c>
      <c t="s" s="25" r="AF85">
        <v>832</v>
      </c>
      <c t="str" s="28" r="AG85">
        <f t="shared" si="19"/>
        <v>87.8</v>
      </c>
      <c t="str" s="27" r="AH85">
        <f t="shared" si="34"/>
        <v>1</v>
      </c>
      <c t="s" s="25" r="AI85">
        <v>833</v>
      </c>
      <c t="str" s="28" r="AJ85">
        <f t="shared" si="21"/>
        <v>85.0</v>
      </c>
      <c t="str" s="27" r="AK85">
        <f t="shared" si="35"/>
        <v>1</v>
      </c>
      <c t="s" s="25" r="AL85">
        <v>834</v>
      </c>
      <c t="str" s="28" r="AM85">
        <f t="shared" si="23"/>
        <v>180.4</v>
      </c>
      <c t="str" s="27" r="AN85">
        <f t="shared" si="29"/>
        <v>-1</v>
      </c>
      <c s="25" r="AO85">
        <v>288.0</v>
      </c>
      <c t="str" s="29" r="AP85">
        <f t="shared" si="25"/>
        <v>288</v>
      </c>
      <c t="str" s="27" r="AQ85">
        <f t="shared" si="28"/>
        <v>1</v>
      </c>
      <c t="str" s="30" r="AR85">
        <f t="shared" si="27"/>
        <v>6</v>
      </c>
      <c s="23" r="AS85"/>
      <c s="3" r="AT85"/>
      <c s="3" r="AU85"/>
      <c s="3" r="AV85"/>
    </row>
    <row customHeight="1" r="86" ht="12.75">
      <c s="15" r="A86">
        <v>84.0</v>
      </c>
      <c s="24" r="B86">
        <v>41964.763770219906</v>
      </c>
      <c t="s" s="25" r="C86">
        <v>835</v>
      </c>
      <c t="s" s="25" r="D86">
        <v>836</v>
      </c>
      <c s="25" r="E86">
        <v>225754.0</v>
      </c>
      <c s="26" r="F86">
        <v>1.0</v>
      </c>
      <c t="str" s="26" r="G86">
        <f t="shared" si="1"/>
        <v>2</v>
      </c>
      <c t="str" s="26" r="H86">
        <f t="shared" si="2"/>
        <v>2</v>
      </c>
      <c t="str" s="26" r="I86">
        <f t="shared" si="3"/>
        <v>5</v>
      </c>
      <c t="str" s="26" r="J86">
        <f t="shared" si="4"/>
        <v>7</v>
      </c>
      <c t="str" s="26" r="K86">
        <f t="shared" si="5"/>
        <v>5</v>
      </c>
      <c t="str" s="26" r="L86">
        <f t="shared" si="6"/>
        <v>4</v>
      </c>
      <c s="27" r="M86">
        <v>2.0</v>
      </c>
      <c t="s" s="25" r="N86">
        <v>837</v>
      </c>
      <c t="str" s="28" r="O86">
        <f t="shared" si="7"/>
        <v>94.2</v>
      </c>
      <c t="str" s="27" r="P86">
        <f t="shared" si="30"/>
        <v>1</v>
      </c>
      <c t="s" s="25" r="Q86">
        <v>838</v>
      </c>
      <c t="str" s="28" r="R86">
        <f t="shared" si="9"/>
        <v>67.8</v>
      </c>
      <c t="str" s="27" r="S86">
        <f t="shared" si="31"/>
        <v>-1</v>
      </c>
      <c t="s" s="25" r="T86">
        <v>839</v>
      </c>
      <c t="str" s="28" r="U86">
        <f t="shared" si="11"/>
        <v>67.3</v>
      </c>
      <c t="str" s="27" r="V86">
        <f t="shared" si="32"/>
        <v>1</v>
      </c>
      <c t="s" s="25" r="W86">
        <v>840</v>
      </c>
      <c t="str" s="28" r="X86">
        <f t="shared" si="13"/>
        <v>82.5</v>
      </c>
      <c t="str" s="27" r="Y86">
        <f t="shared" si="33"/>
        <v>1</v>
      </c>
      <c s="25" r="Z86"/>
      <c t="str" s="28" r="AA86">
        <f t="shared" si="15"/>
        <v>80.9</v>
      </c>
      <c t="str" s="27" r="AB86">
        <f t="shared" si="16"/>
        <v>0</v>
      </c>
      <c s="25" r="AC86"/>
      <c t="str" s="28" r="AD86">
        <f t="shared" si="17"/>
        <v>78.7</v>
      </c>
      <c t="str" s="27" r="AE86">
        <f t="shared" si="18"/>
        <v>0</v>
      </c>
      <c t="s" s="25" r="AF86">
        <v>841</v>
      </c>
      <c t="str" s="28" r="AG86">
        <f t="shared" si="19"/>
        <v>88.1</v>
      </c>
      <c t="str" s="27" r="AH86">
        <f t="shared" si="34"/>
        <v>1</v>
      </c>
      <c t="s" s="25" r="AI86">
        <v>842</v>
      </c>
      <c t="str" s="28" r="AJ86">
        <f t="shared" si="21"/>
        <v>83.5</v>
      </c>
      <c t="str" s="27" r="AK86">
        <f t="shared" si="35"/>
        <v>1</v>
      </c>
      <c s="25" r="AL86"/>
      <c t="str" s="28" r="AM86">
        <f t="shared" si="23"/>
        <v>240.6</v>
      </c>
      <c t="str" s="27" r="AN86">
        <f t="shared" si="29"/>
        <v>0</v>
      </c>
      <c s="25" r="AO86"/>
      <c t="str" s="29" r="AP86">
        <f t="shared" si="25"/>
        <v>456</v>
      </c>
      <c t="str" s="27" r="AQ86">
        <f t="shared" si="28"/>
        <v>0</v>
      </c>
      <c t="str" s="30" r="AR86">
        <f t="shared" si="27"/>
        <v>6</v>
      </c>
      <c s="23" r="AS86"/>
      <c s="3" r="AT86"/>
      <c s="3" r="AU86"/>
      <c s="3" r="AV86"/>
    </row>
    <row customHeight="1" r="87" ht="12.75">
      <c s="15" r="A87">
        <v>85.0</v>
      </c>
      <c s="24" r="B87">
        <v>41964.76366625</v>
      </c>
      <c t="s" s="25" r="C87">
        <v>843</v>
      </c>
      <c t="s" s="25" r="D87">
        <v>844</v>
      </c>
      <c s="25" r="E87">
        <v>240065.0</v>
      </c>
      <c s="26" r="F87">
        <v>1.0</v>
      </c>
      <c t="str" s="26" r="G87">
        <f t="shared" si="1"/>
        <v>2</v>
      </c>
      <c t="str" s="26" r="H87">
        <f t="shared" si="2"/>
        <v>4</v>
      </c>
      <c t="str" s="26" r="I87">
        <f t="shared" si="3"/>
        <v>0</v>
      </c>
      <c t="str" s="26" r="J87">
        <f t="shared" si="4"/>
        <v>0</v>
      </c>
      <c t="str" s="26" r="K87">
        <f t="shared" si="5"/>
        <v>6</v>
      </c>
      <c t="str" s="26" r="L87">
        <f t="shared" si="6"/>
        <v>5</v>
      </c>
      <c s="27" r="M87">
        <v>2.0</v>
      </c>
      <c t="s" s="25" r="N87">
        <v>845</v>
      </c>
      <c t="str" s="28" r="O87">
        <f t="shared" si="7"/>
        <v>90.6</v>
      </c>
      <c t="str" s="27" r="P87">
        <f t="shared" si="30"/>
        <v>1</v>
      </c>
      <c t="s" s="25" r="Q87">
        <v>846</v>
      </c>
      <c t="str" s="28" r="R87">
        <f t="shared" si="9"/>
        <v>68.7</v>
      </c>
      <c t="str" s="27" r="S87">
        <f t="shared" si="31"/>
        <v>-1</v>
      </c>
      <c t="s" s="25" r="T87">
        <v>847</v>
      </c>
      <c t="str" s="28" r="U87">
        <f t="shared" si="11"/>
        <v>67.4</v>
      </c>
      <c t="str" s="27" r="V87">
        <f t="shared" si="32"/>
        <v>1</v>
      </c>
      <c t="s" s="25" r="W87">
        <v>848</v>
      </c>
      <c t="str" s="28" r="X87">
        <f t="shared" si="13"/>
        <v>83.5</v>
      </c>
      <c t="str" s="27" r="Y87">
        <f t="shared" si="33"/>
        <v>1</v>
      </c>
      <c s="25" r="Z87"/>
      <c t="str" s="28" r="AA87">
        <f t="shared" si="15"/>
        <v>80.0</v>
      </c>
      <c t="str" s="27" r="AB87">
        <f t="shared" si="16"/>
        <v>0</v>
      </c>
      <c s="25" r="AC87"/>
      <c t="str" s="28" r="AD87">
        <f t="shared" si="17"/>
        <v>78.9</v>
      </c>
      <c t="str" s="27" r="AE87">
        <f t="shared" si="18"/>
        <v>0</v>
      </c>
      <c t="s" s="25" r="AF87">
        <v>849</v>
      </c>
      <c t="str" s="28" r="AG87">
        <f t="shared" si="19"/>
        <v>81.2</v>
      </c>
      <c t="str" s="27" r="AH87">
        <f t="shared" si="34"/>
        <v>1</v>
      </c>
      <c t="s" s="25" r="AI87">
        <v>850</v>
      </c>
      <c t="str" s="28" r="AJ87">
        <f t="shared" si="21"/>
        <v>83.2</v>
      </c>
      <c t="str" s="27" r="AK87">
        <f t="shared" si="35"/>
        <v>1</v>
      </c>
      <c s="25" r="AL87"/>
      <c t="str" s="28" r="AM87">
        <f t="shared" si="23"/>
        <v>227.1</v>
      </c>
      <c t="str" s="27" r="AN87">
        <f t="shared" si="29"/>
        <v>0</v>
      </c>
      <c s="25" r="AO87"/>
      <c t="str" s="29" r="AP87">
        <f t="shared" si="25"/>
        <v>362</v>
      </c>
      <c t="str" s="27" r="AQ87">
        <f t="shared" si="28"/>
        <v>0</v>
      </c>
      <c t="str" s="30" r="AR87">
        <f t="shared" si="27"/>
        <v>6</v>
      </c>
      <c s="23" r="AS87"/>
      <c s="3" r="AT87"/>
      <c s="3" r="AU87"/>
      <c s="3" r="AV87"/>
    </row>
    <row customHeight="1" r="88" ht="12.75">
      <c s="15" r="A88">
        <v>86.0</v>
      </c>
      <c s="24" r="B88">
        <v>41964.771540347225</v>
      </c>
      <c t="s" s="25" r="C88">
        <v>851</v>
      </c>
      <c t="s" s="25" r="D88">
        <v>852</v>
      </c>
      <c s="25" r="E88">
        <v>236578.0</v>
      </c>
      <c s="26" r="F88">
        <v>1.0</v>
      </c>
      <c t="str" s="26" r="G88">
        <f t="shared" si="1"/>
        <v>2</v>
      </c>
      <c t="str" s="26" r="H88">
        <f t="shared" si="2"/>
        <v>3</v>
      </c>
      <c t="str" s="26" r="I88">
        <f t="shared" si="3"/>
        <v>6</v>
      </c>
      <c t="str" s="26" r="J88">
        <f t="shared" si="4"/>
        <v>5</v>
      </c>
      <c t="str" s="26" r="K88">
        <f t="shared" si="5"/>
        <v>7</v>
      </c>
      <c t="str" s="26" r="L88">
        <f t="shared" si="6"/>
        <v>8</v>
      </c>
      <c s="27" r="M88">
        <v>2.0</v>
      </c>
      <c t="s" s="25" r="N88">
        <v>853</v>
      </c>
      <c t="str" s="28" r="O88">
        <f t="shared" si="7"/>
        <v>97.4</v>
      </c>
      <c t="str" s="27" r="P88">
        <f t="shared" si="30"/>
        <v>1</v>
      </c>
      <c t="s" s="25" r="Q88">
        <v>854</v>
      </c>
      <c t="str" s="28" r="R88">
        <f t="shared" si="9"/>
        <v>71.5</v>
      </c>
      <c t="str" s="27" r="S88">
        <f t="shared" si="31"/>
        <v>1</v>
      </c>
      <c t="s" s="25" r="T88">
        <v>855</v>
      </c>
      <c t="str" s="28" r="U88">
        <f t="shared" si="11"/>
        <v>71.1</v>
      </c>
      <c t="str" s="27" r="V88">
        <f t="shared" si="32"/>
        <v>-1</v>
      </c>
      <c t="s" s="25" r="W88">
        <v>856</v>
      </c>
      <c t="str" s="28" r="X88">
        <f t="shared" si="13"/>
        <v>86.4</v>
      </c>
      <c t="str" s="27" r="Y88">
        <f t="shared" si="33"/>
        <v>1</v>
      </c>
      <c s="25" r="Z88"/>
      <c t="str" s="28" r="AA88">
        <f t="shared" si="15"/>
        <v>82.1</v>
      </c>
      <c t="str" s="27" r="AB88">
        <f t="shared" si="16"/>
        <v>0</v>
      </c>
      <c s="25" r="AC88"/>
      <c t="str" s="28" r="AD88">
        <f t="shared" si="17"/>
        <v>80.6</v>
      </c>
      <c t="str" s="27" r="AE88">
        <f t="shared" si="18"/>
        <v>0</v>
      </c>
      <c t="s" s="25" r="AF88">
        <v>857</v>
      </c>
      <c t="str" s="28" r="AG88">
        <f t="shared" si="19"/>
        <v>86.6</v>
      </c>
      <c t="str" s="27" r="AH88">
        <f t="shared" si="34"/>
        <v>1</v>
      </c>
      <c t="s" s="25" r="AI88">
        <v>858</v>
      </c>
      <c t="str" s="28" r="AJ88">
        <f t="shared" si="21"/>
        <v>84.7</v>
      </c>
      <c t="str" s="27" r="AK88">
        <f t="shared" si="35"/>
        <v>1</v>
      </c>
      <c t="s" s="25" r="AL88">
        <v>859</v>
      </c>
      <c t="str" s="28" r="AM88">
        <f t="shared" si="23"/>
        <v>191.1</v>
      </c>
      <c t="str" s="27" r="AN88">
        <f t="shared" si="29"/>
        <v>-1</v>
      </c>
      <c s="25" r="AO88">
        <v>288.0</v>
      </c>
      <c t="str" s="29" r="AP88">
        <f t="shared" si="25"/>
        <v>288</v>
      </c>
      <c t="str" s="27" r="AQ88">
        <f t="shared" si="28"/>
        <v>1</v>
      </c>
      <c t="str" s="30" r="AR88">
        <f t="shared" si="27"/>
        <v>6</v>
      </c>
      <c s="23" r="AS88"/>
      <c s="3" r="AT88"/>
      <c s="3" r="AU88"/>
      <c s="3" r="AV88"/>
    </row>
    <row customHeight="1" r="89" ht="12.75">
      <c s="15" r="A89">
        <v>87.0</v>
      </c>
      <c s="24" r="B89">
        <v>41964.77031083334</v>
      </c>
      <c t="s" s="25" r="C89">
        <v>860</v>
      </c>
      <c t="s" s="25" r="D89">
        <v>861</v>
      </c>
      <c s="25" r="E89">
        <v>243272.0</v>
      </c>
      <c s="26" r="F89">
        <v>1.0</v>
      </c>
      <c t="str" s="26" r="G89">
        <f t="shared" si="1"/>
        <v>2</v>
      </c>
      <c t="str" s="26" r="H89">
        <f t="shared" si="2"/>
        <v>4</v>
      </c>
      <c t="str" s="26" r="I89">
        <f t="shared" si="3"/>
        <v>3</v>
      </c>
      <c t="str" s="26" r="J89">
        <f t="shared" si="4"/>
        <v>2</v>
      </c>
      <c t="str" s="26" r="K89">
        <f t="shared" si="5"/>
        <v>7</v>
      </c>
      <c t="str" s="26" r="L89">
        <f t="shared" si="6"/>
        <v>2</v>
      </c>
      <c s="27" r="M89">
        <v>2.0</v>
      </c>
      <c t="s" s="25" r="N89">
        <v>862</v>
      </c>
      <c t="str" s="28" r="O89">
        <f t="shared" si="7"/>
        <v>89.6</v>
      </c>
      <c t="str" s="27" r="P89">
        <f t="shared" si="30"/>
        <v>1</v>
      </c>
      <c t="s" s="25" r="Q89">
        <v>863</v>
      </c>
      <c t="str" s="28" r="R89">
        <f t="shared" si="9"/>
        <v>65.5</v>
      </c>
      <c t="str" s="27" r="S89">
        <f t="shared" si="31"/>
        <v>1</v>
      </c>
      <c t="s" s="25" r="T89">
        <v>864</v>
      </c>
      <c t="str" s="28" r="U89">
        <f t="shared" si="11"/>
        <v>64.7</v>
      </c>
      <c t="str" s="27" r="V89">
        <f t="shared" si="32"/>
        <v>-1</v>
      </c>
      <c t="s" s="25" r="W89">
        <v>865</v>
      </c>
      <c t="str" s="28" r="X89">
        <f t="shared" si="13"/>
        <v>80.8</v>
      </c>
      <c t="str" s="27" r="Y89">
        <f t="shared" si="33"/>
        <v>1</v>
      </c>
      <c s="25" r="Z89"/>
      <c t="str" s="28" r="AA89">
        <f t="shared" si="15"/>
        <v>81.3</v>
      </c>
      <c t="str" s="27" r="AB89">
        <f t="shared" si="16"/>
        <v>0</v>
      </c>
      <c s="25" r="AC89"/>
      <c t="str" s="28" r="AD89">
        <f t="shared" si="17"/>
        <v>78.5</v>
      </c>
      <c t="str" s="27" r="AE89">
        <f t="shared" si="18"/>
        <v>0</v>
      </c>
      <c t="s" s="25" r="AF89">
        <v>866</v>
      </c>
      <c t="str" s="28" r="AG89">
        <f t="shared" si="19"/>
        <v>82.8</v>
      </c>
      <c t="str" s="27" r="AH89">
        <f t="shared" si="34"/>
        <v>1</v>
      </c>
      <c t="s" s="25" r="AI89">
        <v>867</v>
      </c>
      <c t="str" s="28" r="AJ89">
        <f t="shared" si="21"/>
        <v>83.1</v>
      </c>
      <c t="str" s="27" r="AK89">
        <f t="shared" si="35"/>
        <v>1</v>
      </c>
      <c t="s" s="25" r="AL89">
        <v>868</v>
      </c>
      <c t="str" s="28" r="AM89">
        <f t="shared" si="23"/>
        <v>269.9</v>
      </c>
      <c t="str" s="27" r="AN89">
        <f t="shared" si="29"/>
        <v>-1</v>
      </c>
      <c s="25" r="AO89">
        <v>288.0</v>
      </c>
      <c t="str" s="29" r="AP89">
        <f t="shared" si="25"/>
        <v>288</v>
      </c>
      <c t="str" s="27" r="AQ89">
        <f t="shared" si="28"/>
        <v>1</v>
      </c>
      <c t="str" s="30" r="AR89">
        <f t="shared" si="27"/>
        <v>6</v>
      </c>
      <c s="23" r="AS89"/>
      <c s="3" r="AT89"/>
      <c s="3" r="AU89"/>
      <c s="3" r="AV89"/>
    </row>
    <row customHeight="1" r="90" ht="12.75">
      <c s="15" r="A90">
        <v>88.0</v>
      </c>
      <c s="24" r="B90">
        <v>41964.76586487268</v>
      </c>
      <c t="s" s="25" r="C90">
        <v>869</v>
      </c>
      <c t="s" s="25" r="D90">
        <v>870</v>
      </c>
      <c s="25" r="E90">
        <v>259673.0</v>
      </c>
      <c s="26" r="F90">
        <v>1.0</v>
      </c>
      <c t="str" s="26" r="G90">
        <f t="shared" si="1"/>
        <v>2</v>
      </c>
      <c t="str" s="26" r="H90">
        <f t="shared" si="2"/>
        <v>5</v>
      </c>
      <c t="str" s="26" r="I90">
        <f t="shared" si="3"/>
        <v>9</v>
      </c>
      <c t="str" s="26" r="J90">
        <f t="shared" si="4"/>
        <v>6</v>
      </c>
      <c t="str" s="26" r="K90">
        <f t="shared" si="5"/>
        <v>7</v>
      </c>
      <c t="str" s="26" r="L90">
        <f t="shared" si="6"/>
        <v>3</v>
      </c>
      <c s="27" r="M90">
        <v>2.0</v>
      </c>
      <c t="s" s="25" r="N90">
        <v>871</v>
      </c>
      <c t="str" s="28" r="O90">
        <f t="shared" si="7"/>
        <v>92.9</v>
      </c>
      <c t="str" s="27" r="P90">
        <f t="shared" si="30"/>
        <v>1</v>
      </c>
      <c s="25" r="Q90"/>
      <c t="str" s="28" r="R90">
        <f t="shared" si="9"/>
        <v>66.5</v>
      </c>
      <c t="str" s="27" r="S90">
        <f t="shared" si="31"/>
        <v>0</v>
      </c>
      <c s="25" r="T90"/>
      <c t="str" s="28" r="U90">
        <f t="shared" si="11"/>
        <v>66.5</v>
      </c>
      <c t="str" s="27" r="V90">
        <f t="shared" si="32"/>
        <v>0</v>
      </c>
      <c s="25" r="W90"/>
      <c t="str" s="28" r="X90">
        <f t="shared" si="13"/>
        <v>81.7</v>
      </c>
      <c t="str" s="27" r="Y90">
        <f t="shared" si="33"/>
        <v>0</v>
      </c>
      <c s="25" r="Z90"/>
      <c t="str" s="28" r="AA90">
        <f t="shared" si="15"/>
        <v>82.2</v>
      </c>
      <c t="str" s="27" r="AB90">
        <f t="shared" si="16"/>
        <v>0</v>
      </c>
      <c t="s" s="25" r="AC90">
        <v>872</v>
      </c>
      <c t="str" s="28" r="AD90">
        <f t="shared" si="17"/>
        <v>79.1</v>
      </c>
      <c t="str" s="27" r="AE90">
        <f t="shared" si="18"/>
        <v>1</v>
      </c>
      <c t="s" s="25" r="AF90">
        <v>873</v>
      </c>
      <c t="str" s="28" r="AG90">
        <f t="shared" si="19"/>
        <v>87.0</v>
      </c>
      <c t="str" s="27" r="AH90">
        <f t="shared" si="34"/>
        <v>1</v>
      </c>
      <c t="s" s="25" r="AI90">
        <v>874</v>
      </c>
      <c t="str" s="28" r="AJ90">
        <f t="shared" si="21"/>
        <v>84.0</v>
      </c>
      <c t="str" s="27" r="AK90">
        <f t="shared" si="35"/>
        <v>1</v>
      </c>
      <c s="25" r="AL90"/>
      <c t="str" s="28" r="AM90">
        <f t="shared" si="23"/>
        <v>254.8</v>
      </c>
      <c t="str" s="27" r="AN90">
        <f t="shared" si="29"/>
        <v>0</v>
      </c>
      <c s="25" r="AO90"/>
      <c t="str" s="29" r="AP90">
        <f t="shared" si="25"/>
        <v>288</v>
      </c>
      <c t="str" s="27" r="AQ90">
        <f t="shared" si="28"/>
        <v>0</v>
      </c>
      <c t="str" s="30" r="AR90">
        <f t="shared" si="27"/>
        <v>6</v>
      </c>
      <c s="23" r="AS90"/>
      <c s="3" r="AT90"/>
      <c s="3" r="AU90"/>
      <c s="3" r="AV90"/>
    </row>
    <row customHeight="1" r="91" ht="12.75">
      <c s="15" r="A91">
        <v>89.0</v>
      </c>
      <c s="24" r="B91">
        <v>41964.76605349537</v>
      </c>
      <c t="s" s="25" r="C91">
        <v>875</v>
      </c>
      <c t="s" s="25" r="D91">
        <v>876</v>
      </c>
      <c s="25" r="E91">
        <v>242649.0</v>
      </c>
      <c s="26" r="F91">
        <v>1.0</v>
      </c>
      <c t="str" s="26" r="G91">
        <f t="shared" si="1"/>
        <v>2</v>
      </c>
      <c t="str" s="26" r="H91">
        <f t="shared" si="2"/>
        <v>4</v>
      </c>
      <c t="str" s="26" r="I91">
        <f t="shared" si="3"/>
        <v>2</v>
      </c>
      <c t="str" s="26" r="J91">
        <f t="shared" si="4"/>
        <v>6</v>
      </c>
      <c t="str" s="26" r="K91">
        <f t="shared" si="5"/>
        <v>4</v>
      </c>
      <c t="str" s="26" r="L91">
        <f t="shared" si="6"/>
        <v>9</v>
      </c>
      <c s="27" r="M91">
        <v>2.0</v>
      </c>
      <c t="s" s="25" r="N91">
        <v>877</v>
      </c>
      <c t="str" s="28" r="O91">
        <f t="shared" si="7"/>
        <v>98.7</v>
      </c>
      <c t="str" s="27" r="P91">
        <f t="shared" si="30"/>
        <v>1</v>
      </c>
      <c t="s" s="25" r="Q91">
        <v>878</v>
      </c>
      <c t="str" s="28" r="R91">
        <f t="shared" si="9"/>
        <v>73.0</v>
      </c>
      <c t="str" s="27" r="S91">
        <f t="shared" si="31"/>
        <v>1</v>
      </c>
      <c t="s" s="25" r="T91">
        <v>879</v>
      </c>
      <c t="str" s="28" r="U91">
        <f t="shared" si="11"/>
        <v>72.0</v>
      </c>
      <c t="str" s="27" r="V91">
        <f t="shared" si="32"/>
        <v>-1</v>
      </c>
      <c t="s" s="25" r="W91">
        <v>880</v>
      </c>
      <c t="str" s="28" r="X91">
        <f t="shared" si="13"/>
        <v>87.0</v>
      </c>
      <c t="str" s="27" r="Y91">
        <f t="shared" si="33"/>
        <v>1</v>
      </c>
      <c s="25" r="Z91"/>
      <c t="str" s="28" r="AA91">
        <f t="shared" si="15"/>
        <v>80.1</v>
      </c>
      <c t="str" s="27" r="AB91">
        <f t="shared" si="16"/>
        <v>0</v>
      </c>
      <c s="25" r="AC91"/>
      <c t="str" s="28" r="AD91">
        <f t="shared" si="17"/>
        <v>80.3</v>
      </c>
      <c t="str" s="27" r="AE91">
        <f t="shared" si="18"/>
        <v>0</v>
      </c>
      <c t="s" s="25" r="AF91">
        <v>881</v>
      </c>
      <c t="str" s="28" r="AG91">
        <f t="shared" si="19"/>
        <v>87.8</v>
      </c>
      <c t="str" s="27" r="AH91">
        <f t="shared" si="34"/>
        <v>1</v>
      </c>
      <c t="s" s="25" r="AI91">
        <v>882</v>
      </c>
      <c t="str" s="28" r="AJ91">
        <f t="shared" si="21"/>
        <v>84.3</v>
      </c>
      <c t="str" s="27" r="AK91">
        <f t="shared" si="35"/>
        <v>1</v>
      </c>
      <c t="s" s="25" r="AL91">
        <v>883</v>
      </c>
      <c t="str" s="28" r="AM91">
        <f t="shared" si="23"/>
        <v>180.4</v>
      </c>
      <c t="str" s="27" r="AN91">
        <f t="shared" si="29"/>
        <v>1</v>
      </c>
      <c s="25" r="AO91">
        <v>575.0</v>
      </c>
      <c t="str" s="29" r="AP91">
        <f t="shared" si="25"/>
        <v>574</v>
      </c>
      <c t="str" s="27" r="AQ91">
        <f t="shared" si="28"/>
        <v>-1</v>
      </c>
      <c t="str" s="30" r="AR91">
        <f t="shared" si="27"/>
        <v>6</v>
      </c>
      <c s="23" r="AS91"/>
      <c s="3" r="AT91"/>
      <c s="3" r="AU91"/>
      <c s="3" r="AV91"/>
    </row>
    <row customHeight="1" r="92" ht="12.75">
      <c s="15" r="A92">
        <v>90.0</v>
      </c>
      <c s="24" r="B92">
        <v>41964.76666199074</v>
      </c>
      <c t="s" s="25" r="C92">
        <v>884</v>
      </c>
      <c t="s" s="25" r="D92">
        <v>885</v>
      </c>
      <c s="25" r="E92">
        <v>241028.0</v>
      </c>
      <c s="26" r="F92">
        <v>1.0</v>
      </c>
      <c t="str" s="26" r="G92">
        <f t="shared" si="1"/>
        <v>2</v>
      </c>
      <c t="str" s="26" r="H92">
        <f t="shared" si="2"/>
        <v>4</v>
      </c>
      <c t="str" s="26" r="I92">
        <f t="shared" si="3"/>
        <v>1</v>
      </c>
      <c t="str" s="26" r="J92">
        <f t="shared" si="4"/>
        <v>0</v>
      </c>
      <c t="str" s="26" r="K92">
        <f t="shared" si="5"/>
        <v>2</v>
      </c>
      <c t="str" s="26" r="L92">
        <f t="shared" si="6"/>
        <v>8</v>
      </c>
      <c s="27" r="M92">
        <v>2.0</v>
      </c>
      <c t="s" s="25" r="N92">
        <v>886</v>
      </c>
      <c t="str" s="28" r="O92">
        <f t="shared" si="7"/>
        <v>93.1</v>
      </c>
      <c t="str" s="27" r="P92">
        <f t="shared" si="30"/>
        <v>1</v>
      </c>
      <c t="s" s="25" r="Q92">
        <v>887</v>
      </c>
      <c t="str" s="28" r="R92">
        <f t="shared" si="9"/>
        <v>72.3</v>
      </c>
      <c t="str" s="27" r="S92">
        <f t="shared" si="31"/>
        <v>-1</v>
      </c>
      <c t="s" s="25" r="T92">
        <v>888</v>
      </c>
      <c t="str" s="28" r="U92">
        <f t="shared" si="11"/>
        <v>71.1</v>
      </c>
      <c t="str" s="27" r="V92">
        <f t="shared" si="32"/>
        <v>-1</v>
      </c>
      <c s="25" r="W92"/>
      <c t="str" s="28" r="X92">
        <f t="shared" si="13"/>
        <v>85.9</v>
      </c>
      <c t="str" s="27" r="Y92">
        <f t="shared" si="33"/>
        <v>0</v>
      </c>
      <c s="25" r="Z92"/>
      <c t="str" s="28" r="AA92">
        <f t="shared" si="15"/>
        <v>75.9</v>
      </c>
      <c t="str" s="27" r="AB92">
        <f t="shared" si="16"/>
        <v>0</v>
      </c>
      <c t="s" s="25" r="AC92">
        <v>889</v>
      </c>
      <c t="str" s="28" r="AD92">
        <f t="shared" si="17"/>
        <v>79.5</v>
      </c>
      <c t="str" s="27" r="AE92">
        <f t="shared" si="18"/>
        <v>1</v>
      </c>
      <c t="s" s="25" r="AF92">
        <v>890</v>
      </c>
      <c t="str" s="28" r="AG92">
        <f t="shared" si="19"/>
        <v>81.6</v>
      </c>
      <c t="str" s="27" r="AH92">
        <f t="shared" si="34"/>
        <v>1</v>
      </c>
      <c t="s" s="25" r="AI92">
        <v>891</v>
      </c>
      <c t="str" s="28" r="AJ92">
        <f t="shared" si="21"/>
        <v>83.3</v>
      </c>
      <c t="str" s="27" r="AK92">
        <f t="shared" si="35"/>
        <v>1</v>
      </c>
      <c t="s" s="25" r="AL92">
        <v>892</v>
      </c>
      <c t="str" s="28" r="AM92">
        <f t="shared" si="23"/>
        <v>191.1</v>
      </c>
      <c t="str" s="27" r="AN92">
        <f t="shared" si="29"/>
        <v>1</v>
      </c>
      <c s="25" r="AO92">
        <v>910.0</v>
      </c>
      <c t="str" s="29" r="AP92">
        <f t="shared" si="25"/>
        <v>910</v>
      </c>
      <c t="str" s="27" r="AQ92">
        <f t="shared" si="28"/>
        <v>1</v>
      </c>
      <c t="str" s="30" r="AR92">
        <f t="shared" si="27"/>
        <v>6</v>
      </c>
      <c s="23" r="AS92"/>
      <c s="3" r="AT92"/>
      <c s="3" r="AU92"/>
      <c s="3" r="AV92"/>
    </row>
    <row customHeight="1" r="93" ht="12.75">
      <c s="15" r="A93">
        <v>91.0</v>
      </c>
      <c s="24" r="B93">
        <v>41964.76766695602</v>
      </c>
      <c t="s" s="25" r="C93">
        <v>893</v>
      </c>
      <c t="s" s="25" r="D93">
        <v>894</v>
      </c>
      <c s="25" r="E93">
        <v>233187.0</v>
      </c>
      <c s="26" r="F93">
        <v>1.0</v>
      </c>
      <c t="str" s="26" r="G93">
        <f t="shared" si="1"/>
        <v>2</v>
      </c>
      <c t="str" s="26" r="H93">
        <f t="shared" si="2"/>
        <v>3</v>
      </c>
      <c t="str" s="26" r="I93">
        <f t="shared" si="3"/>
        <v>3</v>
      </c>
      <c t="str" s="26" r="J93">
        <f t="shared" si="4"/>
        <v>1</v>
      </c>
      <c t="str" s="26" r="K93">
        <f t="shared" si="5"/>
        <v>8</v>
      </c>
      <c t="str" s="26" r="L93">
        <f t="shared" si="6"/>
        <v>7</v>
      </c>
      <c s="27" r="M93">
        <v>2.0</v>
      </c>
      <c t="s" s="25" r="N93">
        <v>895</v>
      </c>
      <c t="str" s="28" r="O93">
        <f t="shared" si="7"/>
        <v>93.8</v>
      </c>
      <c t="str" s="27" r="P93">
        <f t="shared" si="30"/>
        <v>1</v>
      </c>
      <c t="s" s="25" r="Q93">
        <v>896</v>
      </c>
      <c t="str" s="28" r="R93">
        <f t="shared" si="9"/>
        <v>70.4</v>
      </c>
      <c t="str" s="27" r="S93">
        <f t="shared" si="31"/>
        <v>1</v>
      </c>
      <c t="s" s="25" r="T93">
        <v>897</v>
      </c>
      <c t="str" s="28" r="U93">
        <f t="shared" si="11"/>
        <v>69.6</v>
      </c>
      <c t="str" s="27" r="V93">
        <f t="shared" si="32"/>
        <v>1</v>
      </c>
      <c t="s" s="25" r="W93">
        <v>898</v>
      </c>
      <c t="str" s="28" r="X93">
        <f t="shared" si="13"/>
        <v>85.6</v>
      </c>
      <c t="str" s="27" r="Y93">
        <f t="shared" si="33"/>
        <v>1</v>
      </c>
      <c s="25" r="Z93"/>
      <c t="str" s="28" r="AA93">
        <f t="shared" si="15"/>
        <v>82.4</v>
      </c>
      <c t="str" s="27" r="AB93">
        <f t="shared" si="16"/>
        <v>0</v>
      </c>
      <c s="25" r="AC93"/>
      <c t="str" s="28" r="AD93">
        <f t="shared" si="17"/>
        <v>80.3</v>
      </c>
      <c t="str" s="27" r="AE93">
        <f t="shared" si="18"/>
        <v>0</v>
      </c>
      <c t="s" s="25" r="AF93">
        <v>899</v>
      </c>
      <c t="str" s="28" r="AG93">
        <f t="shared" si="19"/>
        <v>82.5</v>
      </c>
      <c t="str" s="27" r="AH93">
        <f t="shared" si="34"/>
        <v>1</v>
      </c>
      <c t="s" s="33" r="AI93">
        <v>900</v>
      </c>
      <c t="str" s="28" r="AJ93">
        <f t="shared" si="21"/>
        <v>84.3</v>
      </c>
      <c t="str" s="27" r="AK93">
        <f t="shared" si="35"/>
        <v>-1</v>
      </c>
      <c s="25" r="AL93"/>
      <c t="str" s="28" r="AM93">
        <f t="shared" si="23"/>
        <v>202.4</v>
      </c>
      <c t="str" s="27" r="AN93">
        <f t="shared" si="29"/>
        <v>0</v>
      </c>
      <c s="25" r="AO93"/>
      <c t="str" s="29" r="AP93">
        <f t="shared" si="25"/>
        <v>228</v>
      </c>
      <c t="str" s="27" r="AQ93">
        <f t="shared" si="28"/>
        <v>0</v>
      </c>
      <c t="str" s="30" r="AR93">
        <f t="shared" si="27"/>
        <v>6</v>
      </c>
      <c s="23" r="AS93"/>
      <c s="3" r="AT93"/>
      <c s="3" r="AU93"/>
      <c s="3" r="AV93"/>
    </row>
    <row customHeight="1" r="94" ht="12.75">
      <c s="15" r="A94">
        <v>92.0</v>
      </c>
      <c s="24" r="B94">
        <v>41964.76825857638</v>
      </c>
      <c t="s" s="25" r="C94">
        <v>901</v>
      </c>
      <c t="s" s="25" r="D94">
        <v>902</v>
      </c>
      <c s="25" r="E94">
        <v>245204.0</v>
      </c>
      <c s="26" r="F94">
        <v>1.0</v>
      </c>
      <c t="str" s="26" r="G94">
        <f t="shared" si="1"/>
        <v>2</v>
      </c>
      <c t="str" s="26" r="H94">
        <f t="shared" si="2"/>
        <v>4</v>
      </c>
      <c t="str" s="26" r="I94">
        <f t="shared" si="3"/>
        <v>5</v>
      </c>
      <c t="str" s="26" r="J94">
        <f t="shared" si="4"/>
        <v>2</v>
      </c>
      <c t="str" s="26" r="K94">
        <f t="shared" si="5"/>
        <v>0</v>
      </c>
      <c t="str" s="26" r="L94">
        <f t="shared" si="6"/>
        <v>4</v>
      </c>
      <c s="27" r="M94">
        <v>2.0</v>
      </c>
      <c t="s" s="25" r="N94">
        <v>903</v>
      </c>
      <c t="str" s="28" r="O94">
        <f t="shared" si="7"/>
        <v>91.0</v>
      </c>
      <c t="str" s="27" r="P94">
        <f t="shared" si="30"/>
        <v>1</v>
      </c>
      <c t="s" s="25" r="Q94">
        <v>904</v>
      </c>
      <c t="str" s="28" r="R94">
        <f t="shared" si="9"/>
        <v>68.7</v>
      </c>
      <c t="str" s="27" r="S94">
        <f t="shared" si="31"/>
        <v>1</v>
      </c>
      <c t="s" s="25" r="T94">
        <v>905</v>
      </c>
      <c t="str" s="28" r="U94">
        <f t="shared" si="11"/>
        <v>67.9</v>
      </c>
      <c t="str" s="27" r="V94">
        <f t="shared" si="32"/>
        <v>-1</v>
      </c>
      <c t="s" s="25" r="W94">
        <v>906</v>
      </c>
      <c t="str" s="28" r="X94">
        <f t="shared" si="13"/>
        <v>82.0</v>
      </c>
      <c t="str" s="27" r="Y94">
        <f t="shared" si="33"/>
        <v>1</v>
      </c>
      <c s="25" r="Z94"/>
      <c t="str" s="28" r="AA94">
        <f t="shared" si="15"/>
        <v>74.9</v>
      </c>
      <c t="str" s="27" r="AB94">
        <f t="shared" si="16"/>
        <v>0</v>
      </c>
      <c s="25" r="AC94"/>
      <c t="str" s="28" r="AD94">
        <f t="shared" si="17"/>
        <v>77.5</v>
      </c>
      <c t="str" s="27" r="AE94">
        <f t="shared" si="18"/>
        <v>0</v>
      </c>
      <c t="s" s="25" r="AF94">
        <v>907</v>
      </c>
      <c t="str" s="28" r="AG94">
        <f t="shared" si="19"/>
        <v>83.1</v>
      </c>
      <c t="str" s="27" r="AH94">
        <f t="shared" si="34"/>
        <v>1</v>
      </c>
      <c t="s" s="25" r="AI94">
        <v>908</v>
      </c>
      <c t="str" s="28" r="AJ94">
        <f t="shared" si="21"/>
        <v>82.2</v>
      </c>
      <c t="str" s="27" r="AK94">
        <f t="shared" si="35"/>
        <v>1</v>
      </c>
      <c t="s" s="25" r="AL94">
        <v>909</v>
      </c>
      <c t="str" s="28" r="AM94">
        <f t="shared" si="23"/>
        <v>240.6</v>
      </c>
      <c t="str" s="27" r="AN94">
        <f t="shared" si="29"/>
        <v>-1</v>
      </c>
      <c s="25" r="AO94">
        <v>1443.0</v>
      </c>
      <c t="str" s="29" r="AP94">
        <f t="shared" si="25"/>
        <v>1443</v>
      </c>
      <c t="str" s="27" r="AQ94">
        <f t="shared" si="28"/>
        <v>1</v>
      </c>
      <c t="str" s="30" r="AR94">
        <f t="shared" si="27"/>
        <v>6</v>
      </c>
      <c s="23" r="AS94"/>
      <c s="3" r="AT94"/>
      <c s="3" r="AU94"/>
      <c s="3" r="AV94"/>
    </row>
    <row customHeight="1" r="95" ht="12.75">
      <c s="15" r="A95">
        <v>93.0</v>
      </c>
      <c s="24" r="B95">
        <v>41964.768370833335</v>
      </c>
      <c t="s" s="25" r="C95">
        <v>910</v>
      </c>
      <c t="s" s="25" r="D95">
        <v>911</v>
      </c>
      <c s="25" r="E95">
        <v>223365.0</v>
      </c>
      <c s="26" r="F95">
        <v>1.0</v>
      </c>
      <c t="str" s="26" r="G95">
        <f t="shared" si="1"/>
        <v>2</v>
      </c>
      <c t="str" s="26" r="H95">
        <f t="shared" si="2"/>
        <v>2</v>
      </c>
      <c t="str" s="26" r="I95">
        <f t="shared" si="3"/>
        <v>3</v>
      </c>
      <c t="str" s="26" r="J95">
        <f t="shared" si="4"/>
        <v>3</v>
      </c>
      <c t="str" s="26" r="K95">
        <f t="shared" si="5"/>
        <v>6</v>
      </c>
      <c t="str" s="26" r="L95">
        <f t="shared" si="6"/>
        <v>5</v>
      </c>
      <c s="27" r="M95">
        <v>2.0</v>
      </c>
      <c t="s" s="25" r="N95">
        <v>912</v>
      </c>
      <c t="str" s="28" r="O95">
        <f t="shared" si="7"/>
        <v>93.2</v>
      </c>
      <c t="str" s="27" r="P95">
        <f t="shared" si="30"/>
        <v>1</v>
      </c>
      <c t="s" s="25" r="Q95">
        <v>913</v>
      </c>
      <c t="str" s="28" r="R95">
        <f t="shared" si="9"/>
        <v>68.7</v>
      </c>
      <c t="str" s="27" r="S95">
        <f t="shared" si="31"/>
        <v>-1</v>
      </c>
      <c t="s" s="25" r="T95">
        <v>914</v>
      </c>
      <c t="str" s="28" r="U95">
        <f t="shared" si="11"/>
        <v>67.9</v>
      </c>
      <c t="str" s="27" r="V95">
        <f t="shared" si="32"/>
        <v>1</v>
      </c>
      <c t="s" s="25" r="W95">
        <v>915</v>
      </c>
      <c t="str" s="28" r="X95">
        <f t="shared" si="13"/>
        <v>83.5</v>
      </c>
      <c t="str" s="27" r="Y95">
        <f t="shared" si="33"/>
        <v>-1</v>
      </c>
      <c s="25" r="Z95"/>
      <c t="str" s="28" r="AA95">
        <f t="shared" si="15"/>
        <v>80.5</v>
      </c>
      <c t="str" s="27" r="AB95">
        <f t="shared" si="16"/>
        <v>0</v>
      </c>
      <c t="s" s="25" r="AC95">
        <v>916</v>
      </c>
      <c t="str" s="28" r="AD95">
        <f t="shared" si="17"/>
        <v>79.1</v>
      </c>
      <c t="str" s="27" r="AE95">
        <f t="shared" si="18"/>
        <v>1</v>
      </c>
      <c t="s" s="25" r="AF95">
        <v>917</v>
      </c>
      <c t="str" s="28" r="AG95">
        <f t="shared" si="19"/>
        <v>84.2</v>
      </c>
      <c t="str" s="27" r="AH95">
        <f t="shared" si="34"/>
        <v>1</v>
      </c>
      <c t="s" s="25" r="AI95">
        <v>918</v>
      </c>
      <c t="str" s="28" r="AJ95">
        <f t="shared" si="21"/>
        <v>83.5</v>
      </c>
      <c t="str" s="27" r="AK95">
        <f t="shared" si="35"/>
        <v>1</v>
      </c>
      <c t="s" s="25" r="AL95">
        <v>919</v>
      </c>
      <c t="str" s="28" r="AM95">
        <f t="shared" si="23"/>
        <v>227.1</v>
      </c>
      <c t="str" s="27" r="AN95">
        <f t="shared" si="29"/>
        <v>1</v>
      </c>
      <c s="25" r="AO95"/>
      <c t="str" s="29" r="AP95">
        <f t="shared" si="25"/>
        <v>362</v>
      </c>
      <c t="str" s="27" r="AQ95">
        <f t="shared" si="28"/>
        <v>0</v>
      </c>
      <c t="str" s="30" r="AR95">
        <f t="shared" si="27"/>
        <v>6</v>
      </c>
      <c s="23" r="AS95"/>
      <c s="3" r="AT95"/>
      <c s="3" r="AU95"/>
      <c s="3" r="AV95"/>
    </row>
    <row customHeight="1" r="96" ht="12.75">
      <c s="15" r="A96">
        <v>94.0</v>
      </c>
      <c s="24" r="B96">
        <v>41964.769020162035</v>
      </c>
      <c t="s" s="25" r="C96">
        <v>920</v>
      </c>
      <c t="s" s="25" r="D96">
        <v>921</v>
      </c>
      <c s="25" r="E96">
        <v>242317.0</v>
      </c>
      <c s="26" r="F96">
        <v>1.0</v>
      </c>
      <c t="str" s="26" r="G96">
        <f t="shared" si="1"/>
        <v>2</v>
      </c>
      <c t="str" s="26" r="H96">
        <f t="shared" si="2"/>
        <v>4</v>
      </c>
      <c t="str" s="26" r="I96">
        <f t="shared" si="3"/>
        <v>2</v>
      </c>
      <c t="str" s="26" r="J96">
        <f t="shared" si="4"/>
        <v>3</v>
      </c>
      <c t="str" s="26" r="K96">
        <f t="shared" si="5"/>
        <v>1</v>
      </c>
      <c t="str" s="26" r="L96">
        <f t="shared" si="6"/>
        <v>7</v>
      </c>
      <c s="27" r="M96">
        <v>2.0</v>
      </c>
      <c t="s" s="25" r="N96">
        <v>922</v>
      </c>
      <c t="str" s="28" r="O96">
        <f t="shared" si="7"/>
        <v>94.9</v>
      </c>
      <c t="str" s="27" r="P96">
        <f t="shared" si="30"/>
        <v>1</v>
      </c>
      <c t="s" s="25" r="Q96">
        <v>923</v>
      </c>
      <c t="str" s="28" r="R96">
        <f t="shared" si="9"/>
        <v>71.5</v>
      </c>
      <c t="str" s="27" r="S96">
        <f t="shared" si="31"/>
        <v>-1</v>
      </c>
      <c t="s" s="25" r="T96">
        <v>924</v>
      </c>
      <c t="str" s="28" r="U96">
        <f t="shared" si="11"/>
        <v>70.4</v>
      </c>
      <c t="str" s="27" r="V96">
        <f t="shared" si="32"/>
        <v>-1</v>
      </c>
      <c s="25" r="W96"/>
      <c t="str" s="28" r="X96">
        <f t="shared" si="13"/>
        <v>84.9</v>
      </c>
      <c t="str" s="27" r="Y96">
        <f t="shared" si="33"/>
        <v>0</v>
      </c>
      <c s="25" r="Z96"/>
      <c t="str" s="28" r="AA96">
        <f t="shared" si="15"/>
        <v>76.3</v>
      </c>
      <c t="str" s="27" r="AB96">
        <f t="shared" si="16"/>
        <v>0</v>
      </c>
      <c t="s" s="25" r="AC96">
        <v>925</v>
      </c>
      <c t="str" s="28" r="AD96">
        <f t="shared" si="17"/>
        <v>79.0</v>
      </c>
      <c t="str" s="27" r="AE96">
        <f t="shared" si="18"/>
        <v>1</v>
      </c>
      <c t="s" s="25" r="AF96">
        <v>926</v>
      </c>
      <c t="str" s="28" r="AG96">
        <f t="shared" si="19"/>
        <v>84.5</v>
      </c>
      <c t="str" s="27" r="AH96">
        <f t="shared" si="34"/>
        <v>1</v>
      </c>
      <c t="s" s="25" r="AI96">
        <v>927</v>
      </c>
      <c t="str" s="28" r="AJ96">
        <f t="shared" si="21"/>
        <v>83.1</v>
      </c>
      <c t="str" s="27" r="AK96">
        <f t="shared" si="35"/>
        <v>1</v>
      </c>
      <c t="s" s="25" r="AL96">
        <v>928</v>
      </c>
      <c t="str" s="28" r="AM96">
        <f t="shared" si="23"/>
        <v>202.4</v>
      </c>
      <c t="str" s="27" r="AN96">
        <f t="shared" si="29"/>
        <v>1</v>
      </c>
      <c s="25" r="AO96">
        <v>1146.0</v>
      </c>
      <c t="str" s="29" r="AP96">
        <f t="shared" si="25"/>
        <v>1146</v>
      </c>
      <c t="str" s="27" r="AQ96">
        <f t="shared" si="28"/>
        <v>1</v>
      </c>
      <c t="str" s="30" r="AR96">
        <f t="shared" si="27"/>
        <v>6</v>
      </c>
      <c s="23" r="AS96"/>
      <c s="3" r="AT96"/>
      <c s="3" r="AU96"/>
      <c s="3" r="AV96"/>
    </row>
    <row customHeight="1" r="97" ht="12.75">
      <c s="15" r="A97">
        <v>95.0</v>
      </c>
      <c s="24" r="B97">
        <v>41964.769550983794</v>
      </c>
      <c t="s" s="25" r="C97">
        <v>929</v>
      </c>
      <c t="s" s="25" r="D97">
        <v>930</v>
      </c>
      <c s="25" r="E97">
        <v>105709.0</v>
      </c>
      <c s="26" r="F97">
        <v>1.0</v>
      </c>
      <c t="str" s="26" r="G97">
        <f t="shared" si="1"/>
        <v>1</v>
      </c>
      <c t="str" s="26" r="H97">
        <f t="shared" si="2"/>
        <v>0</v>
      </c>
      <c t="str" s="26" r="I97">
        <f t="shared" si="3"/>
        <v>5</v>
      </c>
      <c t="str" s="26" r="J97">
        <f t="shared" si="4"/>
        <v>7</v>
      </c>
      <c t="str" s="26" r="K97">
        <f t="shared" si="5"/>
        <v>0</v>
      </c>
      <c t="str" s="26" r="L97">
        <f t="shared" si="6"/>
        <v>9</v>
      </c>
      <c s="27" r="M97">
        <v>2.0</v>
      </c>
      <c t="s" s="25" r="N97">
        <v>931</v>
      </c>
      <c t="str" s="28" r="O97">
        <f t="shared" si="7"/>
        <v>99.0</v>
      </c>
      <c t="str" s="27" r="P97">
        <f t="shared" si="30"/>
        <v>-1</v>
      </c>
      <c t="s" s="25" r="Q97">
        <v>932</v>
      </c>
      <c t="str" s="28" r="R97">
        <f t="shared" si="9"/>
        <v>73.7</v>
      </c>
      <c t="str" s="27" r="S97">
        <f t="shared" si="31"/>
        <v>1</v>
      </c>
      <c t="s" s="25" r="T97">
        <v>933</v>
      </c>
      <c t="str" s="28" r="U97">
        <f t="shared" si="11"/>
        <v>72.9</v>
      </c>
      <c t="str" s="27" r="V97">
        <f t="shared" si="32"/>
        <v>1</v>
      </c>
      <c t="s" s="25" r="W97">
        <v>934</v>
      </c>
      <c t="str" s="28" r="X97">
        <f t="shared" si="13"/>
        <v>86.6</v>
      </c>
      <c t="str" s="27" r="Y97">
        <f t="shared" si="33"/>
        <v>1</v>
      </c>
      <c t="s" s="25" r="Z97">
        <v>935</v>
      </c>
      <c t="str" s="28" r="AA97">
        <f t="shared" si="15"/>
        <v>78.8</v>
      </c>
      <c t="str" s="27" r="AB97">
        <f t="shared" si="16"/>
        <v>-1</v>
      </c>
      <c t="s" s="25" r="AC97">
        <v>936</v>
      </c>
      <c t="str" s="28" r="AD97">
        <f t="shared" si="17"/>
        <v>79.9</v>
      </c>
      <c t="str" s="27" r="AE97">
        <f t="shared" si="18"/>
        <v>1</v>
      </c>
      <c t="s" s="25" r="AF97">
        <v>937</v>
      </c>
      <c t="str" s="28" r="AG97">
        <f t="shared" si="19"/>
        <v>88.8</v>
      </c>
      <c t="str" s="27" r="AH97">
        <f t="shared" si="34"/>
        <v>1</v>
      </c>
      <c t="s" s="25" r="AI97">
        <v>938</v>
      </c>
      <c t="str" s="28" r="AJ97">
        <f t="shared" si="21"/>
        <v>84.0</v>
      </c>
      <c t="str" s="27" r="AK97">
        <f t="shared" si="35"/>
        <v>1</v>
      </c>
      <c t="s" s="25" r="AL97">
        <v>939</v>
      </c>
      <c t="str" s="28" r="AM97">
        <f t="shared" si="23"/>
        <v>180.4</v>
      </c>
      <c t="str" s="27" r="AN97">
        <f t="shared" si="29"/>
        <v>-1</v>
      </c>
      <c s="25" r="AO97">
        <v>1443.0</v>
      </c>
      <c t="str" s="29" r="AP97">
        <f t="shared" si="25"/>
        <v>1443</v>
      </c>
      <c t="str" s="27" r="AQ97">
        <f t="shared" si="28"/>
        <v>1</v>
      </c>
      <c t="str" s="30" r="AR97">
        <f t="shared" si="27"/>
        <v>6</v>
      </c>
      <c s="23" r="AS97"/>
      <c s="3" r="AT97"/>
      <c s="3" r="AU97"/>
      <c s="3" r="AV97"/>
    </row>
    <row customHeight="1" r="98" ht="12.75">
      <c s="15" r="A98">
        <v>96.0</v>
      </c>
      <c s="24" r="B98">
        <v>41964.77053415509</v>
      </c>
      <c t="s" s="25" r="C98">
        <v>940</v>
      </c>
      <c t="s" s="25" r="D98">
        <v>941</v>
      </c>
      <c s="25" r="E98">
        <v>236572.0</v>
      </c>
      <c s="26" r="F98">
        <v>1.0</v>
      </c>
      <c t="str" s="26" r="G98">
        <f t="shared" si="1"/>
        <v>2</v>
      </c>
      <c t="str" s="26" r="H98">
        <f t="shared" si="2"/>
        <v>3</v>
      </c>
      <c t="str" s="26" r="I98">
        <f t="shared" si="3"/>
        <v>6</v>
      </c>
      <c t="str" s="26" r="J98">
        <f t="shared" si="4"/>
        <v>5</v>
      </c>
      <c t="str" s="26" r="K98">
        <f t="shared" si="5"/>
        <v>7</v>
      </c>
      <c t="str" s="26" r="L98">
        <f t="shared" si="6"/>
        <v>2</v>
      </c>
      <c s="27" r="M98">
        <v>2.0</v>
      </c>
      <c t="s" s="25" r="N98">
        <v>942</v>
      </c>
      <c t="str" s="28" r="O98">
        <f t="shared" si="7"/>
        <v>91.4</v>
      </c>
      <c t="str" s="27" r="P98">
        <f t="shared" si="30"/>
        <v>1</v>
      </c>
      <c t="s" s="25" r="Q98">
        <v>943</v>
      </c>
      <c t="str" s="28" r="R98">
        <f t="shared" si="9"/>
        <v>65.5</v>
      </c>
      <c t="str" s="27" r="S98">
        <f t="shared" si="31"/>
        <v>1</v>
      </c>
      <c t="s" s="25" r="T98">
        <v>944</v>
      </c>
      <c t="str" s="28" r="U98">
        <f t="shared" si="11"/>
        <v>65.1</v>
      </c>
      <c t="str" s="27" r="V98">
        <f t="shared" si="32"/>
        <v>-1</v>
      </c>
      <c t="s" s="25" r="W98">
        <v>945</v>
      </c>
      <c t="str" s="28" r="X98">
        <f t="shared" si="13"/>
        <v>80.8</v>
      </c>
      <c t="str" s="27" r="Y98">
        <f t="shared" si="33"/>
        <v>1</v>
      </c>
      <c s="25" r="Z98"/>
      <c t="str" s="28" r="AA98">
        <f t="shared" si="15"/>
        <v>81.9</v>
      </c>
      <c t="str" s="27" r="AB98">
        <f t="shared" si="16"/>
        <v>0</v>
      </c>
      <c s="25" r="AC98"/>
      <c t="str" s="28" r="AD98">
        <f t="shared" si="17"/>
        <v>78.7</v>
      </c>
      <c t="str" s="27" r="AE98">
        <f t="shared" si="18"/>
        <v>0</v>
      </c>
      <c t="s" s="25" r="AF98">
        <v>946</v>
      </c>
      <c t="str" s="28" r="AG98">
        <f t="shared" si="19"/>
        <v>85.8</v>
      </c>
      <c t="str" s="27" r="AH98">
        <f t="shared" si="34"/>
        <v>1</v>
      </c>
      <c t="s" s="25" r="AI98">
        <v>947</v>
      </c>
      <c t="str" s="28" r="AJ98">
        <f t="shared" si="21"/>
        <v>83.5</v>
      </c>
      <c t="str" s="27" r="AK98">
        <f t="shared" si="35"/>
        <v>1</v>
      </c>
      <c t="s" s="25" r="AL98">
        <v>948</v>
      </c>
      <c t="str" s="28" r="AM98">
        <f t="shared" si="23"/>
        <v>269.9</v>
      </c>
      <c t="str" s="27" r="AN98">
        <f t="shared" si="29"/>
        <v>-1</v>
      </c>
      <c s="25" r="AO98">
        <v>288.0</v>
      </c>
      <c t="str" s="29" r="AP98">
        <f t="shared" si="25"/>
        <v>288</v>
      </c>
      <c t="str" s="27" r="AQ98">
        <f t="shared" si="28"/>
        <v>1</v>
      </c>
      <c t="str" s="30" r="AR98">
        <f t="shared" si="27"/>
        <v>6</v>
      </c>
      <c s="23" r="AS98"/>
      <c s="3" r="AT98"/>
      <c s="3" r="AU98"/>
      <c s="3" r="AV98"/>
    </row>
    <row customHeight="1" r="99" ht="12.75">
      <c s="15" r="A99">
        <v>97.0</v>
      </c>
      <c s="24" r="B99">
        <v>41964.770551319445</v>
      </c>
      <c t="s" s="25" r="C99">
        <v>949</v>
      </c>
      <c t="s" s="25" r="D99">
        <v>950</v>
      </c>
      <c s="25" r="E99">
        <v>244431.0</v>
      </c>
      <c s="26" r="F99">
        <v>1.0</v>
      </c>
      <c t="str" s="26" r="G99">
        <f t="shared" si="1"/>
        <v>2</v>
      </c>
      <c t="str" s="26" r="H99">
        <f t="shared" si="2"/>
        <v>4</v>
      </c>
      <c t="str" s="26" r="I99">
        <f t="shared" si="3"/>
        <v>4</v>
      </c>
      <c t="str" s="26" r="J99">
        <f t="shared" si="4"/>
        <v>4</v>
      </c>
      <c t="str" s="26" r="K99">
        <f t="shared" si="5"/>
        <v>3</v>
      </c>
      <c t="str" s="26" r="L99">
        <f t="shared" si="6"/>
        <v>1</v>
      </c>
      <c s="27" r="M99">
        <v>2.0</v>
      </c>
      <c t="s" s="25" r="N99">
        <v>951</v>
      </c>
      <c t="str" s="28" r="O99">
        <f t="shared" si="7"/>
        <v>89.6</v>
      </c>
      <c t="str" s="27" r="P99">
        <f t="shared" si="30"/>
        <v>1</v>
      </c>
      <c t="s" s="25" r="Q99">
        <v>952</v>
      </c>
      <c t="str" s="28" r="R99">
        <f t="shared" si="9"/>
        <v>65.2</v>
      </c>
      <c t="str" s="27" r="S99">
        <f t="shared" si="31"/>
        <v>1</v>
      </c>
      <c t="s" s="25" r="T99">
        <v>953</v>
      </c>
      <c t="str" s="28" r="U99">
        <f t="shared" si="11"/>
        <v>64.4</v>
      </c>
      <c t="str" s="27" r="V99">
        <f t="shared" si="32"/>
        <v>-1</v>
      </c>
      <c t="s" s="25" r="W99">
        <v>954</v>
      </c>
      <c t="str" s="28" r="X99">
        <f t="shared" si="13"/>
        <v>79.5</v>
      </c>
      <c t="str" s="27" r="Y99">
        <f t="shared" si="33"/>
        <v>1</v>
      </c>
      <c s="25" r="Z99"/>
      <c t="str" s="28" r="AA99">
        <f t="shared" si="15"/>
        <v>77.9</v>
      </c>
      <c t="str" s="27" r="AB99">
        <f t="shared" si="16"/>
        <v>0</v>
      </c>
      <c s="25" r="AC99"/>
      <c t="str" s="28" r="AD99">
        <f t="shared" si="17"/>
        <v>76.9</v>
      </c>
      <c t="str" s="27" r="AE99">
        <f t="shared" si="18"/>
        <v>0</v>
      </c>
      <c t="s" s="25" r="AF99">
        <v>955</v>
      </c>
      <c t="str" s="28" r="AG99">
        <f t="shared" si="19"/>
        <v>84.7</v>
      </c>
      <c t="str" s="27" r="AH99">
        <f t="shared" si="34"/>
        <v>1</v>
      </c>
      <c t="s" s="25" r="AI99">
        <v>956</v>
      </c>
      <c t="str" s="28" r="AJ99">
        <f t="shared" si="21"/>
        <v>82.2</v>
      </c>
      <c t="str" s="27" r="AK99">
        <f t="shared" si="35"/>
        <v>1</v>
      </c>
      <c t="s" s="25" r="AL99">
        <v>957</v>
      </c>
      <c t="str" s="28" r="AM99">
        <f t="shared" si="23"/>
        <v>285.9</v>
      </c>
      <c t="str" s="27" r="AN99">
        <f t="shared" si="29"/>
        <v>-1</v>
      </c>
      <c s="25" r="AO99">
        <v>723.0</v>
      </c>
      <c t="str" s="29" r="AP99">
        <f t="shared" si="25"/>
        <v>723</v>
      </c>
      <c t="str" s="27" r="AQ99">
        <f t="shared" si="28"/>
        <v>1</v>
      </c>
      <c t="str" s="30" r="AR99">
        <f t="shared" si="27"/>
        <v>6</v>
      </c>
      <c s="23" r="AS99"/>
      <c s="3" r="AT99"/>
      <c s="3" r="AU99"/>
      <c s="3" r="AV99"/>
    </row>
    <row customHeight="1" r="100" ht="12.75">
      <c s="15" r="A100">
        <v>98.0</v>
      </c>
      <c s="24" r="B100">
        <v>41964.770561261575</v>
      </c>
      <c t="s" s="25" r="C100">
        <v>958</v>
      </c>
      <c t="s" s="25" r="D100">
        <v>959</v>
      </c>
      <c s="25" r="E100">
        <v>244421.0</v>
      </c>
      <c s="26" r="F100">
        <v>1.0</v>
      </c>
      <c t="str" s="26" r="G100">
        <f t="shared" si="1"/>
        <v>2</v>
      </c>
      <c t="str" s="26" r="H100">
        <f t="shared" si="2"/>
        <v>4</v>
      </c>
      <c t="str" s="26" r="I100">
        <f t="shared" si="3"/>
        <v>4</v>
      </c>
      <c t="str" s="26" r="J100">
        <f t="shared" si="4"/>
        <v>4</v>
      </c>
      <c t="str" s="26" r="K100">
        <f t="shared" si="5"/>
        <v>2</v>
      </c>
      <c t="str" s="26" r="L100">
        <f t="shared" si="6"/>
        <v>1</v>
      </c>
      <c s="27" r="M100">
        <v>2.0</v>
      </c>
      <c t="s" s="25" r="N100">
        <v>960</v>
      </c>
      <c t="str" s="28" r="O100">
        <f t="shared" si="7"/>
        <v>89.6</v>
      </c>
      <c t="str" s="27" r="P100">
        <f t="shared" si="30"/>
        <v>1</v>
      </c>
      <c t="s" s="25" r="Q100">
        <v>961</v>
      </c>
      <c t="str" s="28" r="R100">
        <f t="shared" si="9"/>
        <v>65.3</v>
      </c>
      <c t="str" s="27" r="S100">
        <f t="shared" si="31"/>
        <v>1</v>
      </c>
      <c t="s" s="25" r="T100">
        <v>962</v>
      </c>
      <c t="str" s="28" r="U100">
        <f t="shared" si="11"/>
        <v>64.5</v>
      </c>
      <c t="str" s="27" r="V100">
        <f t="shared" si="32"/>
        <v>-1</v>
      </c>
      <c t="s" s="25" r="W100">
        <v>963</v>
      </c>
      <c t="str" s="28" r="X100">
        <f t="shared" si="13"/>
        <v>79.4</v>
      </c>
      <c t="str" s="27" r="Y100">
        <f t="shared" si="33"/>
        <v>1</v>
      </c>
      <c s="25" r="Z100"/>
      <c t="str" s="28" r="AA100">
        <f t="shared" si="15"/>
        <v>77.1</v>
      </c>
      <c t="str" s="27" r="AB100">
        <f t="shared" si="16"/>
        <v>0</v>
      </c>
      <c s="25" r="AC100"/>
      <c t="str" s="28" r="AD100">
        <f t="shared" si="17"/>
        <v>76.6</v>
      </c>
      <c t="str" s="27" r="AE100">
        <f t="shared" si="18"/>
        <v>0</v>
      </c>
      <c t="s" s="25" r="AF100">
        <v>964</v>
      </c>
      <c t="str" s="28" r="AG100">
        <f t="shared" si="19"/>
        <v>84.7</v>
      </c>
      <c t="str" s="27" r="AH100">
        <f t="shared" si="34"/>
        <v>1</v>
      </c>
      <c t="s" s="31" r="AI100">
        <v>965</v>
      </c>
      <c t="str" s="28" r="AJ100">
        <f t="shared" si="21"/>
        <v>82.0</v>
      </c>
      <c t="str" s="27" r="AK100">
        <f t="shared" si="35"/>
        <v>1</v>
      </c>
      <c t="s" s="25" r="AL100">
        <v>966</v>
      </c>
      <c t="str" s="28" r="AM100">
        <f t="shared" si="23"/>
        <v>285.9</v>
      </c>
      <c t="str" s="27" r="AN100">
        <f t="shared" si="29"/>
        <v>-1</v>
      </c>
      <c s="25" r="AO100">
        <v>910.0</v>
      </c>
      <c t="str" s="29" r="AP100">
        <f t="shared" si="25"/>
        <v>910</v>
      </c>
      <c t="str" s="27" r="AQ100">
        <f t="shared" si="28"/>
        <v>1</v>
      </c>
      <c t="str" s="30" r="AR100">
        <f t="shared" si="27"/>
        <v>6</v>
      </c>
      <c s="23" r="AS100"/>
      <c s="3" r="AT100"/>
      <c s="3" r="AU100"/>
      <c s="3" r="AV100"/>
    </row>
    <row customHeight="1" r="101" ht="12.75">
      <c s="15" r="A101">
        <v>99.0</v>
      </c>
      <c s="24" r="B101">
        <v>41964.77056792824</v>
      </c>
      <c t="s" s="25" r="C101">
        <v>967</v>
      </c>
      <c t="s" s="25" r="D101">
        <v>968</v>
      </c>
      <c s="25" r="E101">
        <v>242500.0</v>
      </c>
      <c s="26" r="F101">
        <v>1.0</v>
      </c>
      <c t="str" s="26" r="G101">
        <f t="shared" si="1"/>
        <v>2</v>
      </c>
      <c t="str" s="26" r="H101">
        <f t="shared" si="2"/>
        <v>4</v>
      </c>
      <c t="str" s="26" r="I101">
        <f t="shared" si="3"/>
        <v>2</v>
      </c>
      <c t="str" s="26" r="J101">
        <f t="shared" si="4"/>
        <v>5</v>
      </c>
      <c t="str" s="26" r="K101">
        <f t="shared" si="5"/>
        <v>0</v>
      </c>
      <c t="str" s="26" r="L101">
        <f t="shared" si="6"/>
        <v>0</v>
      </c>
      <c s="27" r="M101">
        <v>2.0</v>
      </c>
      <c t="s" s="25" r="N101">
        <v>969</v>
      </c>
      <c t="str" s="28" r="O101">
        <f t="shared" si="7"/>
        <v>89.0</v>
      </c>
      <c t="str" s="27" r="P101">
        <f t="shared" si="30"/>
        <v>1</v>
      </c>
      <c t="s" s="25" r="Q101">
        <v>970</v>
      </c>
      <c t="str" s="28" r="R101">
        <f t="shared" si="9"/>
        <v>64.7</v>
      </c>
      <c t="str" s="27" r="S101">
        <f t="shared" si="31"/>
        <v>1</v>
      </c>
      <c t="s" s="25" r="T101">
        <v>971</v>
      </c>
      <c t="str" s="28" r="U101">
        <f t="shared" si="11"/>
        <v>63.5</v>
      </c>
      <c t="str" s="27" r="V101">
        <f t="shared" si="32"/>
        <v>-1</v>
      </c>
      <c t="s" s="25" r="W101">
        <v>972</v>
      </c>
      <c t="str" s="28" r="X101">
        <f t="shared" si="13"/>
        <v>78.2</v>
      </c>
      <c t="str" s="27" r="Y101">
        <f t="shared" si="33"/>
        <v>1</v>
      </c>
      <c s="25" r="Z101"/>
      <c t="str" s="28" r="AA101">
        <f t="shared" si="15"/>
        <v>76.3</v>
      </c>
      <c t="str" s="27" r="AB101">
        <f t="shared" si="16"/>
        <v>0</v>
      </c>
      <c s="25" r="AC101"/>
      <c t="str" s="28" r="AD101">
        <f t="shared" si="17"/>
        <v>75.9</v>
      </c>
      <c t="str" s="27" r="AE101">
        <f t="shared" si="18"/>
        <v>0</v>
      </c>
      <c t="s" s="25" r="AF101">
        <v>973</v>
      </c>
      <c t="str" s="28" r="AG101">
        <f t="shared" si="19"/>
        <v>85.5</v>
      </c>
      <c t="str" s="27" r="AH101">
        <f t="shared" si="34"/>
        <v>1</v>
      </c>
      <c t="s" s="25" r="AI101">
        <v>974</v>
      </c>
      <c t="str" s="28" r="AJ101">
        <f t="shared" si="21"/>
        <v>81.3</v>
      </c>
      <c t="str" s="27" r="AK101">
        <f t="shared" si="35"/>
        <v>1</v>
      </c>
      <c t="s" s="25" r="AL101">
        <v>975</v>
      </c>
      <c t="str" s="28" r="AM101">
        <f t="shared" si="23"/>
        <v>302.9</v>
      </c>
      <c t="str" s="27" r="AN101">
        <f t="shared" si="29"/>
        <v>-1</v>
      </c>
      <c s="25" r="AO101">
        <v>1443.0</v>
      </c>
      <c t="str" s="29" r="AP101">
        <f t="shared" si="25"/>
        <v>1443</v>
      </c>
      <c t="str" s="27" r="AQ101">
        <f t="shared" si="28"/>
        <v>1</v>
      </c>
      <c t="str" s="30" r="AR101">
        <f t="shared" si="27"/>
        <v>6</v>
      </c>
      <c s="23" r="AS101"/>
      <c s="3" r="AT101"/>
      <c s="3" r="AU101"/>
      <c s="3" r="AV101"/>
    </row>
    <row customHeight="1" r="102" ht="12.75">
      <c s="15" r="A102">
        <v>100.0</v>
      </c>
      <c s="24" r="B102">
        <v>41964.77182140046</v>
      </c>
      <c t="s" s="25" r="C102">
        <v>976</v>
      </c>
      <c t="s" s="25" r="D102">
        <v>977</v>
      </c>
      <c s="25" r="E102">
        <v>231041.0</v>
      </c>
      <c s="26" r="F102">
        <v>1.0</v>
      </c>
      <c t="str" s="26" r="G102">
        <f t="shared" si="1"/>
        <v>2</v>
      </c>
      <c t="str" s="26" r="H102">
        <f t="shared" si="2"/>
        <v>3</v>
      </c>
      <c t="str" s="26" r="I102">
        <f t="shared" si="3"/>
        <v>1</v>
      </c>
      <c t="str" s="26" r="J102">
        <f t="shared" si="4"/>
        <v>0</v>
      </c>
      <c t="str" s="26" r="K102">
        <f t="shared" si="5"/>
        <v>4</v>
      </c>
      <c t="str" s="26" r="L102">
        <f t="shared" si="6"/>
        <v>1</v>
      </c>
      <c s="27" r="M102">
        <v>2.0</v>
      </c>
      <c t="s" s="25" r="N102">
        <v>978</v>
      </c>
      <c t="str" s="28" r="O102">
        <f t="shared" si="7"/>
        <v>86.3</v>
      </c>
      <c t="str" s="27" r="P102">
        <f t="shared" si="30"/>
        <v>1</v>
      </c>
      <c t="s" s="25" r="Q102">
        <v>979</v>
      </c>
      <c t="str" s="28" r="R102">
        <f t="shared" si="9"/>
        <v>65.0</v>
      </c>
      <c t="str" s="27" r="S102">
        <f t="shared" si="31"/>
        <v>1</v>
      </c>
      <c t="s" s="25" r="T102">
        <v>980</v>
      </c>
      <c t="str" s="28" r="U102">
        <f t="shared" si="11"/>
        <v>63.8</v>
      </c>
      <c t="str" s="27" r="V102">
        <f t="shared" si="32"/>
        <v>-1</v>
      </c>
      <c t="s" s="25" r="W102">
        <v>981</v>
      </c>
      <c t="str" s="28" r="X102">
        <f t="shared" si="13"/>
        <v>79.6</v>
      </c>
      <c t="str" s="27" r="Y102">
        <f t="shared" si="33"/>
        <v>1</v>
      </c>
      <c s="25" r="Z102"/>
      <c t="str" s="28" r="AA102">
        <f t="shared" si="15"/>
        <v>77.7</v>
      </c>
      <c t="str" s="27" r="AB102">
        <f t="shared" si="16"/>
        <v>0</v>
      </c>
      <c s="25" r="AC102"/>
      <c t="str" s="28" r="AD102">
        <f t="shared" si="17"/>
        <v>76.9</v>
      </c>
      <c t="str" s="27" r="AE102">
        <f t="shared" si="18"/>
        <v>0</v>
      </c>
      <c t="s" s="25" r="AF102">
        <v>982</v>
      </c>
      <c t="str" s="28" r="AG102">
        <f t="shared" si="19"/>
        <v>80.7</v>
      </c>
      <c t="str" s="27" r="AH102">
        <f t="shared" si="34"/>
        <v>1</v>
      </c>
      <c t="s" s="25" r="AI102">
        <v>983</v>
      </c>
      <c t="str" s="28" r="AJ102">
        <f t="shared" si="21"/>
        <v>81.9</v>
      </c>
      <c t="str" s="27" r="AK102">
        <f t="shared" si="35"/>
        <v>-1</v>
      </c>
      <c t="s" s="25" r="AL102">
        <v>984</v>
      </c>
      <c t="str" s="28" r="AM102">
        <f t="shared" si="23"/>
        <v>285.9</v>
      </c>
      <c t="str" s="27" r="AN102">
        <f t="shared" si="29"/>
        <v>1</v>
      </c>
      <c s="25" r="AO102">
        <v>574.0</v>
      </c>
      <c t="str" s="29" r="AP102">
        <f t="shared" si="25"/>
        <v>574</v>
      </c>
      <c t="str" s="27" r="AQ102">
        <f t="shared" si="28"/>
        <v>1</v>
      </c>
      <c t="str" s="30" r="AR102">
        <f t="shared" si="27"/>
        <v>6</v>
      </c>
      <c s="23" r="AS102"/>
      <c s="3" r="AT102"/>
      <c s="3" r="AU102"/>
      <c s="3" r="AV102"/>
    </row>
    <row customHeight="1" r="103" ht="12.75">
      <c s="15" r="A103">
        <v>101.0</v>
      </c>
      <c s="24" r="B103">
        <v>41964.77188015046</v>
      </c>
      <c t="s" s="25" r="C103">
        <v>985</v>
      </c>
      <c t="s" s="25" r="D103">
        <v>986</v>
      </c>
      <c s="25" r="E103">
        <v>231121.0</v>
      </c>
      <c s="26" r="F103">
        <v>1.0</v>
      </c>
      <c t="str" s="26" r="G103">
        <f t="shared" si="1"/>
        <v>2</v>
      </c>
      <c t="str" s="26" r="H103">
        <f t="shared" si="2"/>
        <v>3</v>
      </c>
      <c t="str" s="26" r="I103">
        <f t="shared" si="3"/>
        <v>1</v>
      </c>
      <c t="str" s="26" r="J103">
        <f t="shared" si="4"/>
        <v>1</v>
      </c>
      <c t="str" s="26" r="K103">
        <f t="shared" si="5"/>
        <v>2</v>
      </c>
      <c t="str" s="26" r="L103">
        <f t="shared" si="6"/>
        <v>1</v>
      </c>
      <c s="27" r="M103">
        <v>2.0</v>
      </c>
      <c t="s" s="25" r="N103">
        <v>987</v>
      </c>
      <c t="str" s="28" r="O103">
        <f t="shared" si="7"/>
        <v>87.2</v>
      </c>
      <c t="str" s="27" r="P103">
        <f t="shared" si="30"/>
        <v>1</v>
      </c>
      <c t="s" s="25" r="Q103">
        <v>988</v>
      </c>
      <c t="str" s="28" r="R103">
        <f t="shared" si="9"/>
        <v>65.3</v>
      </c>
      <c t="str" s="27" r="S103">
        <f t="shared" si="31"/>
        <v>1</v>
      </c>
      <c t="s" s="25" r="T103">
        <v>989</v>
      </c>
      <c t="str" s="28" r="U103">
        <f t="shared" si="11"/>
        <v>64.1</v>
      </c>
      <c t="str" s="27" r="V103">
        <f t="shared" si="32"/>
        <v>-1</v>
      </c>
      <c t="s" s="25" r="W103">
        <v>990</v>
      </c>
      <c t="str" s="28" r="X103">
        <f t="shared" si="13"/>
        <v>79.4</v>
      </c>
      <c t="str" s="27" r="Y103">
        <f t="shared" si="33"/>
        <v>1</v>
      </c>
      <c s="25" r="Z103"/>
      <c t="str" s="28" r="AA103">
        <f t="shared" si="15"/>
        <v>75.9</v>
      </c>
      <c t="str" s="27" r="AB103">
        <f t="shared" si="16"/>
        <v>0</v>
      </c>
      <c s="25" r="AC103"/>
      <c t="str" s="28" r="AD103">
        <f t="shared" si="17"/>
        <v>76.5</v>
      </c>
      <c t="str" s="27" r="AE103">
        <f t="shared" si="18"/>
        <v>0</v>
      </c>
      <c t="s" s="25" r="AF103">
        <v>991</v>
      </c>
      <c t="str" s="28" r="AG103">
        <f t="shared" si="19"/>
        <v>81.7</v>
      </c>
      <c t="str" s="27" r="AH103">
        <f t="shared" si="34"/>
        <v>1</v>
      </c>
      <c t="s" s="25" r="AI103">
        <v>992</v>
      </c>
      <c t="str" s="28" r="AJ103">
        <f t="shared" si="21"/>
        <v>81.5</v>
      </c>
      <c t="str" s="27" r="AK103">
        <f t="shared" si="35"/>
        <v>-1</v>
      </c>
      <c t="s" s="25" r="AL103">
        <v>993</v>
      </c>
      <c t="str" s="28" r="AM103">
        <f t="shared" si="23"/>
        <v>285.9</v>
      </c>
      <c t="str" s="27" r="AN103">
        <f t="shared" si="29"/>
        <v>1</v>
      </c>
      <c s="25" r="AO103">
        <v>910.0</v>
      </c>
      <c t="str" s="29" r="AP103">
        <f t="shared" si="25"/>
        <v>910</v>
      </c>
      <c t="str" s="27" r="AQ103">
        <f t="shared" si="28"/>
        <v>1</v>
      </c>
      <c t="str" s="30" r="AR103">
        <f t="shared" si="27"/>
        <v>6</v>
      </c>
      <c s="23" r="AS103"/>
      <c s="3" r="AT103"/>
      <c s="3" r="AU103"/>
      <c s="3" r="AV103"/>
    </row>
    <row customHeight="1" r="104" ht="12.75">
      <c s="15" r="A104">
        <v>102.0</v>
      </c>
      <c s="24" r="B104">
        <v>41964.771989548615</v>
      </c>
      <c t="s" s="25" r="C104">
        <v>994</v>
      </c>
      <c t="s" s="25" r="D104">
        <v>995</v>
      </c>
      <c s="25" r="E104">
        <v>244433.0</v>
      </c>
      <c s="26" r="F104">
        <v>1.0</v>
      </c>
      <c t="str" s="26" r="G104">
        <f t="shared" si="1"/>
        <v>2</v>
      </c>
      <c t="str" s="26" r="H104">
        <f t="shared" si="2"/>
        <v>4</v>
      </c>
      <c t="str" s="26" r="I104">
        <f t="shared" si="3"/>
        <v>4</v>
      </c>
      <c t="str" s="26" r="J104">
        <f t="shared" si="4"/>
        <v>4</v>
      </c>
      <c t="str" s="26" r="K104">
        <f t="shared" si="5"/>
        <v>3</v>
      </c>
      <c t="str" s="26" r="L104">
        <f t="shared" si="6"/>
        <v>3</v>
      </c>
      <c s="27" r="M104">
        <v>2.0</v>
      </c>
      <c t="s" s="25" r="N104">
        <v>996</v>
      </c>
      <c t="str" s="28" r="O104">
        <f t="shared" si="7"/>
        <v>91.6</v>
      </c>
      <c t="str" s="27" r="P104">
        <f t="shared" si="30"/>
        <v>1</v>
      </c>
      <c t="s" s="25" r="Q104">
        <v>997</v>
      </c>
      <c t="str" s="28" r="R104">
        <f t="shared" si="9"/>
        <v>67.2</v>
      </c>
      <c t="str" s="27" r="S104">
        <f t="shared" si="31"/>
        <v>1</v>
      </c>
      <c t="s" s="25" r="T104">
        <v>998</v>
      </c>
      <c t="str" s="28" r="U104">
        <f t="shared" si="11"/>
        <v>66.4</v>
      </c>
      <c t="str" s="27" r="V104">
        <f t="shared" si="32"/>
        <v>-1</v>
      </c>
      <c t="s" s="25" r="W104">
        <v>999</v>
      </c>
      <c t="str" s="28" r="X104">
        <f t="shared" si="13"/>
        <v>81.3</v>
      </c>
      <c t="str" s="27" r="Y104">
        <f t="shared" si="33"/>
        <v>1</v>
      </c>
      <c s="25" r="Z104"/>
      <c t="str" s="28" r="AA104">
        <f t="shared" si="15"/>
        <v>78.0</v>
      </c>
      <c t="str" s="27" r="AB104">
        <f t="shared" si="16"/>
        <v>0</v>
      </c>
      <c s="25" r="AC104"/>
      <c t="str" s="28" r="AD104">
        <f t="shared" si="17"/>
        <v>77.6</v>
      </c>
      <c t="str" s="27" r="AE104">
        <f t="shared" si="18"/>
        <v>0</v>
      </c>
      <c t="s" s="25" r="AF104">
        <v>1000</v>
      </c>
      <c t="str" s="28" r="AG104">
        <f t="shared" si="19"/>
        <v>85.0</v>
      </c>
      <c t="str" s="27" r="AH104">
        <f t="shared" si="34"/>
        <v>1</v>
      </c>
      <c t="s" s="25" r="AI104">
        <v>1001</v>
      </c>
      <c t="str" s="28" r="AJ104">
        <f t="shared" si="21"/>
        <v>82.6</v>
      </c>
      <c t="str" s="27" r="AK104">
        <f t="shared" si="35"/>
        <v>1</v>
      </c>
      <c t="s" s="25" r="AL104">
        <v>1002</v>
      </c>
      <c t="str" s="28" r="AM104">
        <f t="shared" si="23"/>
        <v>254.8</v>
      </c>
      <c t="str" s="27" r="AN104">
        <f t="shared" si="29"/>
        <v>-1</v>
      </c>
      <c s="25" r="AO104">
        <v>723.0</v>
      </c>
      <c t="str" s="29" r="AP104">
        <f t="shared" si="25"/>
        <v>723</v>
      </c>
      <c t="str" s="27" r="AQ104">
        <f t="shared" si="28"/>
        <v>1</v>
      </c>
      <c t="str" s="30" r="AR104">
        <f t="shared" si="27"/>
        <v>6</v>
      </c>
      <c s="23" r="AS104"/>
      <c s="3" r="AT104"/>
      <c s="3" r="AU104"/>
      <c s="3" r="AV104"/>
    </row>
    <row customHeight="1" r="105" ht="12.75">
      <c s="15" r="A105">
        <v>103.0</v>
      </c>
      <c s="24" r="B105">
        <v>41964.77209871528</v>
      </c>
      <c t="s" s="25" r="C105">
        <v>1003</v>
      </c>
      <c t="s" s="25" r="D105">
        <v>1004</v>
      </c>
      <c s="25" r="E105">
        <v>232597.0</v>
      </c>
      <c s="26" r="F105">
        <v>1.0</v>
      </c>
      <c t="str" s="26" r="G105">
        <f t="shared" si="1"/>
        <v>2</v>
      </c>
      <c t="str" s="26" r="H105">
        <f t="shared" si="2"/>
        <v>3</v>
      </c>
      <c t="str" s="26" r="I105">
        <f t="shared" si="3"/>
        <v>2</v>
      </c>
      <c t="str" s="26" r="J105">
        <f t="shared" si="4"/>
        <v>5</v>
      </c>
      <c t="str" s="26" r="K105">
        <f t="shared" si="5"/>
        <v>9</v>
      </c>
      <c t="str" s="26" r="L105">
        <f t="shared" si="6"/>
        <v>7</v>
      </c>
      <c s="27" r="M105">
        <v>2.0</v>
      </c>
      <c t="s" s="25" r="N105">
        <v>1005</v>
      </c>
      <c t="str" s="28" r="O105">
        <f t="shared" si="7"/>
        <v>96.5</v>
      </c>
      <c t="str" s="27" r="P105">
        <f t="shared" si="30"/>
        <v>-1</v>
      </c>
      <c t="s" s="25" r="Q105">
        <v>1006</v>
      </c>
      <c t="str" s="28" r="R105">
        <f t="shared" si="9"/>
        <v>70.3</v>
      </c>
      <c t="str" s="27" r="S105">
        <f t="shared" si="31"/>
        <v>1</v>
      </c>
      <c t="s" s="25" r="T105">
        <v>1007</v>
      </c>
      <c t="str" s="28" r="U105">
        <f t="shared" si="11"/>
        <v>69.4</v>
      </c>
      <c t="str" s="27" r="V105">
        <f t="shared" si="32"/>
        <v>1</v>
      </c>
      <c t="s" s="25" r="W105">
        <v>1008</v>
      </c>
      <c t="str" s="28" r="X105">
        <f t="shared" si="13"/>
        <v>85.6</v>
      </c>
      <c t="str" s="27" r="Y105">
        <f t="shared" si="33"/>
        <v>1</v>
      </c>
      <c t="s" s="25" r="Z105">
        <v>1009</v>
      </c>
      <c t="str" s="28" r="AA105">
        <f t="shared" si="15"/>
        <v>84.0</v>
      </c>
      <c t="str" s="27" r="AB105">
        <f t="shared" si="16"/>
        <v>-1</v>
      </c>
      <c t="s" s="25" r="AC105">
        <v>1010</v>
      </c>
      <c t="str" s="28" r="AD105">
        <f t="shared" si="17"/>
        <v>81.0</v>
      </c>
      <c t="str" s="27" r="AE105">
        <f t="shared" si="18"/>
        <v>1</v>
      </c>
      <c t="s" s="25" r="AF105">
        <v>1011</v>
      </c>
      <c t="str" s="28" r="AG105">
        <f t="shared" si="19"/>
        <v>86.5</v>
      </c>
      <c t="str" s="27" r="AH105">
        <f t="shared" si="34"/>
        <v>1</v>
      </c>
      <c t="s" s="25" r="AI105">
        <v>1012</v>
      </c>
      <c t="str" s="28" r="AJ105">
        <f t="shared" si="21"/>
        <v>84.6</v>
      </c>
      <c t="str" s="27" r="AK105">
        <f t="shared" si="35"/>
        <v>1</v>
      </c>
      <c t="s" s="25" r="AL105">
        <v>1013</v>
      </c>
      <c t="str" s="28" r="AM105">
        <f t="shared" si="23"/>
        <v>202.4</v>
      </c>
      <c t="str" s="27" r="AN105">
        <f t="shared" si="29"/>
        <v>1</v>
      </c>
      <c s="25" r="AO105">
        <v>182.0</v>
      </c>
      <c t="str" s="29" r="AP105">
        <f t="shared" si="25"/>
        <v>181</v>
      </c>
      <c t="str" s="27" r="AQ105">
        <f t="shared" si="28"/>
        <v>-1</v>
      </c>
      <c t="str" s="30" r="AR105">
        <f t="shared" si="27"/>
        <v>6</v>
      </c>
      <c s="23" r="AS105"/>
      <c s="3" r="AT105"/>
      <c s="3" r="AU105"/>
      <c s="3" r="AV105"/>
    </row>
    <row customHeight="1" r="106" ht="12.75">
      <c s="15" r="A106">
        <v>104.0</v>
      </c>
      <c s="24" r="B106">
        <v>41964.77231048611</v>
      </c>
      <c t="s" s="25" r="C106">
        <v>1014</v>
      </c>
      <c t="s" s="25" r="D106">
        <v>1015</v>
      </c>
      <c s="25" r="E106">
        <v>234814.0</v>
      </c>
      <c s="26" r="F106">
        <v>1.0</v>
      </c>
      <c t="str" s="26" r="G106">
        <f t="shared" si="1"/>
        <v>2</v>
      </c>
      <c t="str" s="26" r="H106">
        <f t="shared" si="2"/>
        <v>3</v>
      </c>
      <c t="str" s="26" r="I106">
        <f t="shared" si="3"/>
        <v>4</v>
      </c>
      <c t="str" s="26" r="J106">
        <f t="shared" si="4"/>
        <v>8</v>
      </c>
      <c t="str" s="26" r="K106">
        <f t="shared" si="5"/>
        <v>1</v>
      </c>
      <c t="str" s="26" r="L106">
        <f t="shared" si="6"/>
        <v>4</v>
      </c>
      <c s="27" r="M106">
        <v>2.0</v>
      </c>
      <c t="s" s="25" r="N106">
        <v>1016</v>
      </c>
      <c t="str" s="28" r="O106">
        <f t="shared" si="7"/>
        <v>94.5</v>
      </c>
      <c t="str" s="27" r="P106">
        <f t="shared" si="30"/>
        <v>1</v>
      </c>
      <c t="s" s="25" r="Q106">
        <v>1017</v>
      </c>
      <c t="str" s="28" r="R106">
        <f t="shared" si="9"/>
        <v>68.5</v>
      </c>
      <c t="str" s="27" r="S106">
        <f t="shared" si="31"/>
        <v>1</v>
      </c>
      <c t="s" s="25" r="T106">
        <v>1018</v>
      </c>
      <c t="str" s="28" r="U106">
        <f t="shared" si="11"/>
        <v>67.7</v>
      </c>
      <c t="str" s="27" r="V106">
        <f t="shared" si="32"/>
        <v>-1</v>
      </c>
      <c t="s" s="25" r="W106">
        <v>1019</v>
      </c>
      <c t="str" s="28" r="X106">
        <f t="shared" si="13"/>
        <v>82.1</v>
      </c>
      <c t="str" s="27" r="Y106">
        <f t="shared" si="33"/>
        <v>1</v>
      </c>
      <c s="25" r="Z106"/>
      <c t="str" s="28" r="AA106">
        <f t="shared" si="15"/>
        <v>79.4</v>
      </c>
      <c t="str" s="27" r="AB106">
        <f t="shared" si="16"/>
        <v>0</v>
      </c>
      <c s="25" r="AC106"/>
      <c t="str" s="28" r="AD106">
        <f t="shared" si="17"/>
        <v>77.8</v>
      </c>
      <c t="str" s="27" r="AE106">
        <f t="shared" si="18"/>
        <v>0</v>
      </c>
      <c t="s" s="25" r="AF106">
        <v>1020</v>
      </c>
      <c t="str" s="28" r="AG106">
        <f t="shared" si="19"/>
        <v>89.1</v>
      </c>
      <c t="str" s="27" r="AH106">
        <f t="shared" si="34"/>
        <v>1</v>
      </c>
      <c t="s" s="25" r="AI106">
        <v>1021</v>
      </c>
      <c t="str" s="28" r="AJ106">
        <f t="shared" si="21"/>
        <v>82.8</v>
      </c>
      <c t="str" s="27" r="AK106">
        <f t="shared" si="35"/>
        <v>1</v>
      </c>
      <c t="s" s="25" r="AL106">
        <v>1022</v>
      </c>
      <c t="str" s="28" r="AM106">
        <f t="shared" si="23"/>
        <v>240.6</v>
      </c>
      <c t="str" s="27" r="AN106">
        <f t="shared" si="29"/>
        <v>-1</v>
      </c>
      <c s="25" r="AO106">
        <v>1146.0</v>
      </c>
      <c t="str" s="29" r="AP106">
        <f t="shared" si="25"/>
        <v>1146</v>
      </c>
      <c t="str" s="27" r="AQ106">
        <f t="shared" si="28"/>
        <v>1</v>
      </c>
      <c t="str" s="30" r="AR106">
        <f t="shared" si="27"/>
        <v>6</v>
      </c>
      <c s="23" r="AS106"/>
      <c s="3" r="AT106"/>
      <c s="3" r="AU106"/>
      <c s="3" r="AV106"/>
    </row>
    <row customHeight="1" r="107" ht="12.75">
      <c s="15" r="A107">
        <v>105.0</v>
      </c>
      <c s="24" r="B107">
        <v>41964.772951481486</v>
      </c>
      <c t="s" s="25" r="C107">
        <v>1023</v>
      </c>
      <c t="s" s="25" r="D107">
        <v>1024</v>
      </c>
      <c s="25" r="E107">
        <v>232688.0</v>
      </c>
      <c s="26" r="F107">
        <v>1.0</v>
      </c>
      <c t="str" s="26" r="G107">
        <f t="shared" si="1"/>
        <v>2</v>
      </c>
      <c t="str" s="26" r="H107">
        <f t="shared" si="2"/>
        <v>3</v>
      </c>
      <c t="str" s="26" r="I107">
        <f t="shared" si="3"/>
        <v>2</v>
      </c>
      <c t="str" s="26" r="J107">
        <f t="shared" si="4"/>
        <v>6</v>
      </c>
      <c t="str" s="26" r="K107">
        <f t="shared" si="5"/>
        <v>8</v>
      </c>
      <c t="str" s="26" r="L107">
        <f t="shared" si="6"/>
        <v>8</v>
      </c>
      <c s="27" r="M107">
        <v>2.0</v>
      </c>
      <c t="s" s="25" r="N107">
        <v>1025</v>
      </c>
      <c t="str" s="28" r="O107">
        <f t="shared" si="7"/>
        <v>97.9</v>
      </c>
      <c t="str" s="27" r="P107">
        <f t="shared" si="30"/>
        <v>1</v>
      </c>
      <c t="s" s="25" r="Q107">
        <v>1026</v>
      </c>
      <c t="str" s="28" r="R107">
        <f t="shared" si="9"/>
        <v>71.4</v>
      </c>
      <c t="str" s="27" r="S107">
        <f t="shared" si="31"/>
        <v>1</v>
      </c>
      <c t="s" s="25" r="T107">
        <v>1027</v>
      </c>
      <c t="str" s="28" r="U107">
        <f t="shared" si="11"/>
        <v>70.5</v>
      </c>
      <c t="str" s="27" r="V107">
        <f t="shared" si="32"/>
        <v>-1</v>
      </c>
      <c t="s" s="25" r="W107">
        <v>1028</v>
      </c>
      <c t="str" s="28" r="X107">
        <f t="shared" si="13"/>
        <v>86.5</v>
      </c>
      <c t="str" s="27" r="Y107">
        <f t="shared" si="33"/>
        <v>1</v>
      </c>
      <c s="25" r="Z107"/>
      <c t="str" s="28" r="AA107">
        <f t="shared" si="15"/>
        <v>83.3</v>
      </c>
      <c t="str" s="27" r="AB107">
        <f t="shared" si="16"/>
        <v>0</v>
      </c>
      <c s="25" r="AC107"/>
      <c t="str" s="28" r="AD107">
        <f t="shared" si="17"/>
        <v>81.0</v>
      </c>
      <c t="str" s="27" r="AE107">
        <f t="shared" si="18"/>
        <v>0</v>
      </c>
      <c t="s" s="25" r="AF107">
        <v>1029</v>
      </c>
      <c t="str" s="28" r="AG107">
        <f t="shared" si="19"/>
        <v>87.6</v>
      </c>
      <c t="str" s="27" r="AH107">
        <f t="shared" si="34"/>
        <v>1</v>
      </c>
      <c t="s" s="25" r="AI107">
        <v>1030</v>
      </c>
      <c t="str" s="28" r="AJ107">
        <f t="shared" si="21"/>
        <v>84.7</v>
      </c>
      <c t="str" s="27" r="AK107">
        <f t="shared" si="35"/>
        <v>1</v>
      </c>
      <c s="25" r="AL107"/>
      <c t="str" s="28" r="AM107">
        <f t="shared" si="23"/>
        <v>191.1</v>
      </c>
      <c t="str" s="27" r="AN107">
        <f t="shared" si="29"/>
        <v>0</v>
      </c>
      <c s="25" r="AO107"/>
      <c t="str" s="29" r="AP107">
        <f t="shared" si="25"/>
        <v>228</v>
      </c>
      <c t="str" s="27" r="AQ107">
        <f t="shared" si="28"/>
        <v>0</v>
      </c>
      <c t="str" s="30" r="AR107">
        <f t="shared" si="27"/>
        <v>6</v>
      </c>
      <c s="23" r="AS107"/>
      <c s="3" r="AT107"/>
      <c s="3" r="AU107"/>
      <c s="3" r="AV107"/>
    </row>
    <row customHeight="1" r="108" ht="12.75">
      <c s="15" r="A108">
        <v>106.0</v>
      </c>
      <c s="24" r="B108">
        <v>41964.77305344907</v>
      </c>
      <c t="s" s="25" r="C108">
        <v>1031</v>
      </c>
      <c t="s" s="25" r="D108">
        <v>1032</v>
      </c>
      <c s="25" r="E108">
        <v>232299.0</v>
      </c>
      <c s="26" r="F108">
        <v>1.0</v>
      </c>
      <c t="str" s="26" r="G108">
        <f t="shared" si="1"/>
        <v>2</v>
      </c>
      <c t="str" s="26" r="H108">
        <f t="shared" si="2"/>
        <v>3</v>
      </c>
      <c t="str" s="26" r="I108">
        <f t="shared" si="3"/>
        <v>2</v>
      </c>
      <c t="str" s="26" r="J108">
        <f t="shared" si="4"/>
        <v>2</v>
      </c>
      <c t="str" s="26" r="K108">
        <f t="shared" si="5"/>
        <v>9</v>
      </c>
      <c t="str" s="26" r="L108">
        <f t="shared" si="6"/>
        <v>9</v>
      </c>
      <c s="27" r="M108">
        <v>2.0</v>
      </c>
      <c t="s" s="25" r="N108">
        <v>1033</v>
      </c>
      <c t="str" s="28" r="O108">
        <f t="shared" si="7"/>
        <v>96.7</v>
      </c>
      <c t="str" s="27" r="P108">
        <f t="shared" si="30"/>
        <v>1</v>
      </c>
      <c t="s" s="25" r="Q108">
        <v>1034</v>
      </c>
      <c t="str" s="28" r="R108">
        <f t="shared" si="9"/>
        <v>72.3</v>
      </c>
      <c t="str" s="27" r="S108">
        <f t="shared" si="31"/>
        <v>1</v>
      </c>
      <c t="s" s="25" r="T108">
        <v>1035</v>
      </c>
      <c t="str" s="28" r="U108">
        <f t="shared" si="11"/>
        <v>71.4</v>
      </c>
      <c t="str" s="27" r="V108">
        <f t="shared" si="32"/>
        <v>-1</v>
      </c>
      <c t="s" s="25" r="W108">
        <v>1036</v>
      </c>
      <c t="str" s="28" r="X108">
        <f t="shared" si="13"/>
        <v>87.5</v>
      </c>
      <c t="str" s="27" r="Y108">
        <f t="shared" si="33"/>
        <v>1</v>
      </c>
      <c s="25" r="Z108"/>
      <c t="str" s="28" r="AA108">
        <f t="shared" si="15"/>
        <v>83.7</v>
      </c>
      <c t="str" s="27" r="AB108">
        <f t="shared" si="16"/>
        <v>0</v>
      </c>
      <c s="25" r="AC108"/>
      <c t="str" s="28" r="AD108">
        <f t="shared" si="17"/>
        <v>81.4</v>
      </c>
      <c t="str" s="27" r="AE108">
        <f t="shared" si="18"/>
        <v>0</v>
      </c>
      <c t="s" s="25" r="AF108">
        <v>1037</v>
      </c>
      <c t="str" s="28" r="AG108">
        <f t="shared" si="19"/>
        <v>83.8</v>
      </c>
      <c t="str" s="27" r="AH108">
        <f t="shared" si="34"/>
        <v>1</v>
      </c>
      <c t="s" s="25" r="AI108">
        <v>1038</v>
      </c>
      <c t="str" s="28" r="AJ108">
        <f t="shared" si="21"/>
        <v>85.0</v>
      </c>
      <c t="str" s="27" r="AK108">
        <f t="shared" si="35"/>
        <v>1</v>
      </c>
      <c s="25" r="AL108"/>
      <c t="str" s="28" r="AM108">
        <f t="shared" si="23"/>
        <v>180.4</v>
      </c>
      <c t="str" s="27" r="AN108">
        <f t="shared" si="29"/>
        <v>0</v>
      </c>
      <c s="25" r="AO108"/>
      <c t="str" s="29" r="AP108">
        <f t="shared" si="25"/>
        <v>181</v>
      </c>
      <c t="str" s="27" r="AQ108">
        <f t="shared" si="28"/>
        <v>0</v>
      </c>
      <c t="str" s="30" r="AR108">
        <f t="shared" si="27"/>
        <v>6</v>
      </c>
      <c s="23" r="AS108"/>
      <c s="3" r="AT108"/>
      <c s="3" r="AU108"/>
      <c s="3" r="AV108"/>
    </row>
    <row customHeight="1" r="109" ht="12.75">
      <c s="15" r="A109">
        <v>107.0</v>
      </c>
      <c s="24" r="B109">
        <v>41964.773064664354</v>
      </c>
      <c t="s" s="25" r="C109">
        <v>1039</v>
      </c>
      <c t="s" s="25" r="D109">
        <v>1040</v>
      </c>
      <c s="25" r="E109">
        <v>232298.0</v>
      </c>
      <c s="26" r="F109">
        <v>1.0</v>
      </c>
      <c t="str" s="26" r="G109">
        <f t="shared" si="1"/>
        <v>2</v>
      </c>
      <c t="str" s="26" r="H109">
        <f t="shared" si="2"/>
        <v>3</v>
      </c>
      <c t="str" s="26" r="I109">
        <f t="shared" si="3"/>
        <v>2</v>
      </c>
      <c t="str" s="26" r="J109">
        <f t="shared" si="4"/>
        <v>2</v>
      </c>
      <c t="str" s="26" r="K109">
        <f t="shared" si="5"/>
        <v>9</v>
      </c>
      <c t="str" s="26" r="L109">
        <f t="shared" si="6"/>
        <v>8</v>
      </c>
      <c s="27" r="M109">
        <v>2.0</v>
      </c>
      <c t="s" s="25" r="N109">
        <v>1041</v>
      </c>
      <c t="str" s="28" r="O109">
        <f t="shared" si="7"/>
        <v>95.7</v>
      </c>
      <c t="str" s="27" r="P109">
        <f t="shared" si="30"/>
        <v>1</v>
      </c>
      <c t="s" s="25" r="Q109">
        <v>1042</v>
      </c>
      <c t="str" s="28" r="R109">
        <f t="shared" si="9"/>
        <v>71.3</v>
      </c>
      <c t="str" s="27" r="S109">
        <f t="shared" si="31"/>
        <v>1</v>
      </c>
      <c t="s" s="25" r="T109">
        <v>1043</v>
      </c>
      <c t="str" s="28" r="U109">
        <f t="shared" si="11"/>
        <v>70.4</v>
      </c>
      <c t="str" s="27" r="V109">
        <f t="shared" si="32"/>
        <v>-1</v>
      </c>
      <c t="s" s="25" r="W109">
        <v>1044</v>
      </c>
      <c t="str" s="28" r="X109">
        <f t="shared" si="13"/>
        <v>86.6</v>
      </c>
      <c t="str" s="27" r="Y109">
        <f t="shared" si="33"/>
        <v>1</v>
      </c>
      <c s="25" r="Z109"/>
      <c t="str" s="28" r="AA109">
        <f t="shared" si="15"/>
        <v>83.6</v>
      </c>
      <c t="str" s="27" r="AB109">
        <f t="shared" si="16"/>
        <v>0</v>
      </c>
      <c s="25" r="AC109"/>
      <c t="str" s="28" r="AD109">
        <f t="shared" si="17"/>
        <v>81.1</v>
      </c>
      <c t="str" s="27" r="AE109">
        <f t="shared" si="18"/>
        <v>0</v>
      </c>
      <c t="s" s="25" r="AF109">
        <v>1045</v>
      </c>
      <c t="str" s="28" r="AG109">
        <f t="shared" si="19"/>
        <v>83.6</v>
      </c>
      <c t="str" s="27" r="AH109">
        <f t="shared" si="34"/>
        <v>1</v>
      </c>
      <c t="s" s="25" r="AI109">
        <v>1046</v>
      </c>
      <c t="str" s="28" r="AJ109">
        <f t="shared" si="21"/>
        <v>84.7</v>
      </c>
      <c t="str" s="27" r="AK109">
        <f t="shared" si="35"/>
        <v>1</v>
      </c>
      <c s="25" r="AL109"/>
      <c t="str" s="28" r="AM109">
        <f t="shared" si="23"/>
        <v>191.1</v>
      </c>
      <c t="str" s="27" r="AN109">
        <f t="shared" si="29"/>
        <v>0</v>
      </c>
      <c s="25" r="AO109"/>
      <c t="str" s="29" r="AP109">
        <f t="shared" si="25"/>
        <v>181</v>
      </c>
      <c t="str" s="27" r="AQ109">
        <f t="shared" si="28"/>
        <v>0</v>
      </c>
      <c t="str" s="30" r="AR109">
        <f t="shared" si="27"/>
        <v>6</v>
      </c>
      <c s="23" r="AS109"/>
      <c s="3" r="AT109"/>
      <c s="3" r="AU109"/>
      <c s="3" r="AV109"/>
    </row>
    <row customHeight="1" r="110" ht="12.75">
      <c s="15" r="A110">
        <v>108.0</v>
      </c>
      <c s="24" r="B110">
        <v>41964.779181342594</v>
      </c>
      <c t="s" s="25" r="C110">
        <v>1047</v>
      </c>
      <c t="s" s="25" r="D110">
        <v>1048</v>
      </c>
      <c s="25" r="E110">
        <v>240575.0</v>
      </c>
      <c s="26" r="F110">
        <v>1.0</v>
      </c>
      <c t="str" s="26" r="G110">
        <f t="shared" si="1"/>
        <v>2</v>
      </c>
      <c t="str" s="26" r="H110">
        <f t="shared" si="2"/>
        <v>4</v>
      </c>
      <c t="str" s="26" r="I110">
        <f t="shared" si="3"/>
        <v>0</v>
      </c>
      <c t="str" s="26" r="J110">
        <f t="shared" si="4"/>
        <v>5</v>
      </c>
      <c t="str" s="26" r="K110">
        <f t="shared" si="5"/>
        <v>7</v>
      </c>
      <c t="str" s="26" r="L110">
        <f t="shared" si="6"/>
        <v>5</v>
      </c>
      <c s="27" r="M110">
        <v>2.0</v>
      </c>
      <c t="s" s="25" r="N110">
        <v>1049</v>
      </c>
      <c t="str" s="28" r="O110">
        <f t="shared" si="7"/>
        <v>94.4</v>
      </c>
      <c t="str" s="27" r="P110">
        <f t="shared" si="30"/>
        <v>1</v>
      </c>
      <c t="s" s="25" r="Q110">
        <v>1050</v>
      </c>
      <c t="str" s="28" r="R110">
        <f t="shared" si="9"/>
        <v>68.5</v>
      </c>
      <c t="str" s="27" r="S110">
        <f t="shared" si="31"/>
        <v>-1</v>
      </c>
      <c t="s" s="25" r="T110">
        <v>1051</v>
      </c>
      <c t="str" s="28" r="U110">
        <f t="shared" si="11"/>
        <v>67.4</v>
      </c>
      <c t="str" s="27" r="V110">
        <f t="shared" si="32"/>
        <v>1</v>
      </c>
      <c t="s" s="25" r="W110">
        <v>1052</v>
      </c>
      <c t="str" s="28" r="X110">
        <f t="shared" si="13"/>
        <v>83.6</v>
      </c>
      <c t="str" s="27" r="Y110">
        <f t="shared" si="33"/>
        <v>1</v>
      </c>
      <c s="25" r="Z110"/>
      <c t="str" s="28" r="AA110">
        <f t="shared" si="15"/>
        <v>82.0</v>
      </c>
      <c t="str" s="27" r="AB110">
        <f t="shared" si="16"/>
        <v>0</v>
      </c>
      <c s="25" r="AC110"/>
      <c t="str" s="28" r="AD110">
        <f t="shared" si="17"/>
        <v>79.6</v>
      </c>
      <c t="str" s="27" r="AE110">
        <f t="shared" si="18"/>
        <v>0</v>
      </c>
      <c t="s" s="25" r="AF110">
        <v>1053</v>
      </c>
      <c t="str" s="28" r="AG110">
        <f t="shared" si="19"/>
        <v>86.2</v>
      </c>
      <c t="str" s="27" r="AH110">
        <f t="shared" si="34"/>
        <v>1</v>
      </c>
      <c t="s" s="25" r="AI110">
        <v>1054</v>
      </c>
      <c t="str" s="28" r="AJ110">
        <f t="shared" si="21"/>
        <v>83.6</v>
      </c>
      <c t="str" s="27" r="AK110">
        <f t="shared" si="35"/>
        <v>1</v>
      </c>
      <c t="s" s="25" r="AL110">
        <v>1055</v>
      </c>
      <c t="str" s="28" r="AM110">
        <f t="shared" si="23"/>
        <v>227.1</v>
      </c>
      <c t="str" s="27" r="AN110">
        <f t="shared" si="29"/>
        <v>1</v>
      </c>
      <c t="s" s="33" r="AO110">
        <v>1056</v>
      </c>
      <c t="str" s="29" r="AP110">
        <f t="shared" si="25"/>
        <v>288</v>
      </c>
      <c s="27" r="AQ110">
        <v>-1.0</v>
      </c>
      <c t="str" s="30" r="AR110">
        <f t="shared" si="27"/>
        <v>6</v>
      </c>
      <c s="23" r="AS110"/>
      <c s="3" r="AT110"/>
      <c s="3" r="AU110"/>
      <c s="3" r="AV110"/>
    </row>
    <row customHeight="1" r="111" ht="12.75">
      <c s="15" r="A111">
        <v>109.0</v>
      </c>
      <c s="24" r="B111">
        <v>41964.775612662044</v>
      </c>
      <c t="s" s="25" r="C111">
        <v>1057</v>
      </c>
      <c t="s" s="25" r="D111">
        <v>1058</v>
      </c>
      <c s="25" r="E111">
        <v>256146.0</v>
      </c>
      <c s="26" r="F111">
        <v>1.0</v>
      </c>
      <c t="str" s="26" r="G111">
        <f t="shared" si="1"/>
        <v>2</v>
      </c>
      <c t="str" s="26" r="H111">
        <f t="shared" si="2"/>
        <v>5</v>
      </c>
      <c t="str" s="26" r="I111">
        <f t="shared" si="3"/>
        <v>6</v>
      </c>
      <c t="str" s="26" r="J111">
        <f t="shared" si="4"/>
        <v>1</v>
      </c>
      <c t="str" s="26" r="K111">
        <f t="shared" si="5"/>
        <v>4</v>
      </c>
      <c t="str" s="26" r="L111">
        <f t="shared" si="6"/>
        <v>6</v>
      </c>
      <c s="27" r="M111">
        <v>2.0</v>
      </c>
      <c t="s" s="25" r="N111">
        <v>1059</v>
      </c>
      <c t="str" s="28" r="O111">
        <f t="shared" si="7"/>
        <v>92.4</v>
      </c>
      <c t="str" s="27" r="P111">
        <f t="shared" si="30"/>
        <v>1</v>
      </c>
      <c t="s" s="25" r="Q111">
        <v>1060</v>
      </c>
      <c t="str" s="28" r="R111">
        <f t="shared" si="9"/>
        <v>70.0</v>
      </c>
      <c t="str" s="27" r="S111">
        <f t="shared" si="31"/>
        <v>1</v>
      </c>
      <c t="s" s="25" r="T111">
        <v>1061</v>
      </c>
      <c t="str" s="28" r="U111">
        <f t="shared" si="11"/>
        <v>69.5</v>
      </c>
      <c t="str" s="27" r="V111">
        <f t="shared" si="32"/>
        <v>-1</v>
      </c>
      <c t="s" s="25" r="W111">
        <v>1062</v>
      </c>
      <c t="str" s="28" r="X111">
        <f t="shared" si="13"/>
        <v>84.2</v>
      </c>
      <c t="str" s="27" r="Y111">
        <f t="shared" si="33"/>
        <v>-1</v>
      </c>
      <c t="s" s="25" r="Z111">
        <v>1063</v>
      </c>
      <c t="str" s="28" r="AA111">
        <f t="shared" si="15"/>
        <v>78.1</v>
      </c>
      <c t="str" s="27" r="AB111">
        <f t="shared" si="16"/>
        <v>-1</v>
      </c>
      <c t="s" s="25" r="AC111">
        <v>1064</v>
      </c>
      <c t="str" s="28" r="AD111">
        <f t="shared" si="17"/>
        <v>78.9</v>
      </c>
      <c t="str" s="27" r="AE111">
        <f t="shared" si="18"/>
        <v>1</v>
      </c>
      <c t="s" s="25" r="AF111">
        <v>1065</v>
      </c>
      <c t="str" s="28" r="AG111">
        <f t="shared" si="19"/>
        <v>82.4</v>
      </c>
      <c t="str" s="27" r="AH111">
        <f t="shared" si="34"/>
        <v>1</v>
      </c>
      <c t="s" s="25" r="AI111">
        <v>1066</v>
      </c>
      <c t="str" s="28" r="AJ111">
        <f t="shared" si="21"/>
        <v>83.4</v>
      </c>
      <c t="str" s="27" r="AK111">
        <f t="shared" si="35"/>
        <v>1</v>
      </c>
      <c t="s" s="25" r="AL111">
        <v>1067</v>
      </c>
      <c t="str" s="28" r="AM111">
        <f t="shared" si="23"/>
        <v>214.4</v>
      </c>
      <c t="str" s="27" r="AN111">
        <f t="shared" si="29"/>
        <v>1</v>
      </c>
      <c s="25" r="AO111">
        <v>574.0</v>
      </c>
      <c t="str" s="29" r="AP111">
        <f t="shared" si="25"/>
        <v>574</v>
      </c>
      <c t="str" s="27" r="AQ111">
        <f ref="AQ111:AQ113" t="shared" si="36">IF(AO111="",0,IF(ABS(AO111-AP111)&lt;=0.5,1,-1))</f>
        <v>1</v>
      </c>
      <c t="str" s="30" r="AR111">
        <f t="shared" si="27"/>
        <v>6</v>
      </c>
      <c s="23" r="AS111"/>
      <c s="3" r="AT111"/>
      <c s="3" r="AU111"/>
      <c s="3" r="AV111"/>
    </row>
    <row customHeight="1" r="112" ht="12.75">
      <c s="15" r="A112">
        <v>110.0</v>
      </c>
      <c s="24" r="B112">
        <v>41964.77563708334</v>
      </c>
      <c t="s" s="25" r="C112">
        <v>1068</v>
      </c>
      <c t="s" s="25" r="D112">
        <v>1069</v>
      </c>
      <c s="25" r="E112">
        <v>242691.0</v>
      </c>
      <c s="26" r="F112">
        <v>1.0</v>
      </c>
      <c t="str" s="26" r="G112">
        <f t="shared" si="1"/>
        <v>2</v>
      </c>
      <c t="str" s="26" r="H112">
        <f t="shared" si="2"/>
        <v>4</v>
      </c>
      <c t="str" s="26" r="I112">
        <f t="shared" si="3"/>
        <v>2</v>
      </c>
      <c t="str" s="26" r="J112">
        <f t="shared" si="4"/>
        <v>6</v>
      </c>
      <c t="str" s="26" r="K112">
        <f t="shared" si="5"/>
        <v>9</v>
      </c>
      <c t="str" s="26" r="L112">
        <f t="shared" si="6"/>
        <v>1</v>
      </c>
      <c s="27" r="M112">
        <v>2.0</v>
      </c>
      <c t="s" s="25" r="N112">
        <v>1070</v>
      </c>
      <c t="str" s="28" r="O112">
        <f t="shared" si="7"/>
        <v>91.0</v>
      </c>
      <c t="str" s="27" r="P112">
        <f t="shared" si="30"/>
        <v>1</v>
      </c>
      <c t="s" s="25" r="Q112">
        <v>1071</v>
      </c>
      <c t="str" s="28" r="R112">
        <f t="shared" si="9"/>
        <v>64.3</v>
      </c>
      <c t="str" s="27" r="S112">
        <f t="shared" si="31"/>
        <v>-1</v>
      </c>
      <c s="25" r="T112"/>
      <c t="str" s="28" r="U112">
        <f t="shared" si="11"/>
        <v>63.4</v>
      </c>
      <c t="str" s="27" r="V112">
        <f t="shared" si="32"/>
        <v>0</v>
      </c>
      <c t="s" s="25" r="W112">
        <v>1072</v>
      </c>
      <c t="str" s="28" r="X112">
        <f t="shared" si="13"/>
        <v>80.0</v>
      </c>
      <c t="str" s="27" r="Y112">
        <f t="shared" si="33"/>
        <v>1</v>
      </c>
      <c s="25" r="Z112"/>
      <c t="str" s="28" r="AA112">
        <f t="shared" si="15"/>
        <v>84.1</v>
      </c>
      <c t="str" s="27" r="AB112">
        <f t="shared" si="16"/>
        <v>0</v>
      </c>
      <c t="s" s="25" r="AC112">
        <v>1073</v>
      </c>
      <c t="str" s="28" r="AD112">
        <f t="shared" si="17"/>
        <v>79.7</v>
      </c>
      <c t="str" s="27" r="AE112">
        <f t="shared" si="18"/>
        <v>1</v>
      </c>
      <c t="s" s="25" r="AF112">
        <v>1074</v>
      </c>
      <c t="str" s="28" r="AG112">
        <f t="shared" si="19"/>
        <v>86.7</v>
      </c>
      <c t="str" s="27" r="AH112">
        <f t="shared" si="34"/>
        <v>1</v>
      </c>
      <c t="s" s="25" r="AI112">
        <v>1075</v>
      </c>
      <c t="str" s="28" r="AJ112">
        <f t="shared" si="21"/>
        <v>83.6</v>
      </c>
      <c t="str" s="27" r="AK112">
        <f t="shared" si="35"/>
        <v>-1</v>
      </c>
      <c t="s" s="25" r="AL112">
        <v>1076</v>
      </c>
      <c t="str" s="28" r="AM112">
        <f t="shared" si="23"/>
        <v>285.9</v>
      </c>
      <c t="str" s="27" r="AN112">
        <f t="shared" si="29"/>
        <v>1</v>
      </c>
      <c s="25" r="AO112">
        <v>181.0</v>
      </c>
      <c t="str" s="29" r="AP112">
        <f t="shared" si="25"/>
        <v>181</v>
      </c>
      <c t="str" s="27" r="AQ112">
        <f t="shared" si="36"/>
        <v>1</v>
      </c>
      <c t="str" s="30" r="AR112">
        <f t="shared" si="27"/>
        <v>6</v>
      </c>
      <c s="23" r="AS112"/>
      <c s="3" r="AT112"/>
      <c s="3" r="AU112"/>
      <c s="3" r="AV112"/>
    </row>
    <row customHeight="1" r="113" ht="12.75">
      <c s="15" r="A113">
        <v>111.0</v>
      </c>
      <c s="24" r="B113">
        <v>41964.775821030096</v>
      </c>
      <c t="s" s="25" r="C113">
        <v>1077</v>
      </c>
      <c t="s" s="25" r="D113">
        <v>1078</v>
      </c>
      <c s="25" r="E113">
        <v>232430.0</v>
      </c>
      <c s="26" r="F113">
        <v>1.0</v>
      </c>
      <c t="str" s="26" r="G113">
        <f t="shared" si="1"/>
        <v>2</v>
      </c>
      <c t="str" s="26" r="H113">
        <f t="shared" si="2"/>
        <v>3</v>
      </c>
      <c t="str" s="26" r="I113">
        <f t="shared" si="3"/>
        <v>2</v>
      </c>
      <c t="str" s="26" r="J113">
        <f t="shared" si="4"/>
        <v>4</v>
      </c>
      <c t="str" s="26" r="K113">
        <f t="shared" si="5"/>
        <v>3</v>
      </c>
      <c t="str" s="26" r="L113">
        <f t="shared" si="6"/>
        <v>0</v>
      </c>
      <c s="27" r="M113">
        <v>2.0</v>
      </c>
      <c t="s" s="25" r="N113">
        <v>1079</v>
      </c>
      <c t="str" s="28" r="O113">
        <f t="shared" si="7"/>
        <v>88.6</v>
      </c>
      <c t="str" s="27" r="P113">
        <f t="shared" si="30"/>
        <v>1</v>
      </c>
      <c t="s" s="25" r="Q113">
        <v>1080</v>
      </c>
      <c t="str" s="28" r="R113">
        <f t="shared" si="9"/>
        <v>64.2</v>
      </c>
      <c t="str" s="27" r="S113">
        <f t="shared" si="31"/>
        <v>1</v>
      </c>
      <c t="s" s="25" r="T113">
        <v>1081</v>
      </c>
      <c t="str" s="28" r="U113">
        <f t="shared" si="11"/>
        <v>63.1</v>
      </c>
      <c t="str" s="27" r="V113">
        <f t="shared" si="32"/>
        <v>-1</v>
      </c>
      <c t="s" s="25" r="W113">
        <v>1082</v>
      </c>
      <c t="str" s="28" r="X113">
        <f t="shared" si="13"/>
        <v>78.6</v>
      </c>
      <c t="str" s="27" r="Y113">
        <f t="shared" si="33"/>
        <v>1</v>
      </c>
      <c s="25" r="Z113"/>
      <c t="str" s="28" r="AA113">
        <f t="shared" si="15"/>
        <v>77.8</v>
      </c>
      <c t="str" s="27" r="AB113">
        <f t="shared" si="16"/>
        <v>0</v>
      </c>
      <c s="25" r="AC113"/>
      <c t="str" s="28" r="AD113">
        <f t="shared" si="17"/>
        <v>76.5</v>
      </c>
      <c t="str" s="27" r="AE113">
        <f t="shared" si="18"/>
        <v>0</v>
      </c>
      <c t="s" s="25" r="AF113">
        <v>1083</v>
      </c>
      <c t="str" s="28" r="AG113">
        <f t="shared" si="19"/>
        <v>84.5</v>
      </c>
      <c t="str" s="27" r="AH113">
        <f t="shared" si="34"/>
        <v>1</v>
      </c>
      <c t="s" s="25" r="AI113">
        <v>1084</v>
      </c>
      <c t="str" s="28" r="AJ113">
        <f t="shared" si="21"/>
        <v>81.9</v>
      </c>
      <c t="str" s="27" r="AK113">
        <f t="shared" si="35"/>
        <v>1</v>
      </c>
      <c s="25" r="AL113"/>
      <c t="str" s="28" r="AM113">
        <f t="shared" si="23"/>
        <v>302.9</v>
      </c>
      <c t="str" s="27" r="AN113">
        <f t="shared" si="29"/>
        <v>0</v>
      </c>
      <c s="25" r="AO113"/>
      <c t="str" s="29" r="AP113">
        <f t="shared" si="25"/>
        <v>723</v>
      </c>
      <c t="str" s="27" r="AQ113">
        <f t="shared" si="36"/>
        <v>0</v>
      </c>
      <c t="str" s="30" r="AR113">
        <f t="shared" si="27"/>
        <v>6</v>
      </c>
      <c s="23" r="AS113"/>
      <c s="3" r="AT113"/>
      <c s="3" r="AU113"/>
      <c s="3" r="AV113"/>
    </row>
    <row customHeight="1" r="114" ht="12.75">
      <c s="15" r="A114">
        <v>112.0</v>
      </c>
      <c s="24" r="B114">
        <v>41964.77891545139</v>
      </c>
      <c t="s" s="25" r="C114">
        <v>1085</v>
      </c>
      <c t="s" s="25" r="D114">
        <v>1086</v>
      </c>
      <c s="25" r="E114">
        <v>243307.0</v>
      </c>
      <c s="26" r="F114">
        <v>1.0</v>
      </c>
      <c t="str" s="26" r="G114">
        <f t="shared" si="1"/>
        <v>2</v>
      </c>
      <c t="str" s="26" r="H114">
        <f t="shared" si="2"/>
        <v>4</v>
      </c>
      <c t="str" s="26" r="I114">
        <f t="shared" si="3"/>
        <v>3</v>
      </c>
      <c t="str" s="26" r="J114">
        <f t="shared" si="4"/>
        <v>3</v>
      </c>
      <c t="str" s="26" r="K114">
        <f t="shared" si="5"/>
        <v>0</v>
      </c>
      <c t="str" s="26" r="L114">
        <f t="shared" si="6"/>
        <v>7</v>
      </c>
      <c s="27" r="M114">
        <v>2.0</v>
      </c>
      <c t="s" s="25" r="N114">
        <v>1087</v>
      </c>
      <c t="str" s="28" r="O114">
        <f t="shared" si="7"/>
        <v>94.8</v>
      </c>
      <c t="str" s="27" r="P114">
        <f t="shared" si="30"/>
        <v>1</v>
      </c>
      <c t="s" s="25" r="Q114">
        <v>1088</v>
      </c>
      <c t="str" s="28" r="R114">
        <f t="shared" si="9"/>
        <v>71.7</v>
      </c>
      <c t="str" s="27" r="S114">
        <f t="shared" si="31"/>
        <v>-1</v>
      </c>
      <c t="s" s="25" r="T114">
        <v>1089</v>
      </c>
      <c t="str" s="28" r="U114">
        <f t="shared" si="11"/>
        <v>70.6</v>
      </c>
      <c t="str" s="27" r="V114">
        <f t="shared" si="32"/>
        <v>1</v>
      </c>
      <c t="s" s="25" r="W114">
        <v>1090</v>
      </c>
      <c t="str" s="28" r="X114">
        <f t="shared" si="13"/>
        <v>84.8</v>
      </c>
      <c t="str" s="27" r="Y114">
        <f t="shared" si="33"/>
        <v>1</v>
      </c>
      <c s="25" r="Z114"/>
      <c t="str" s="28" r="AA114">
        <f t="shared" si="15"/>
        <v>75.7</v>
      </c>
      <c t="str" s="27" r="AB114">
        <f t="shared" si="16"/>
        <v>0</v>
      </c>
      <c s="25" r="AC114"/>
      <c t="str" s="28" r="AD114">
        <f t="shared" si="17"/>
        <v>78.9</v>
      </c>
      <c t="str" s="27" r="AE114">
        <f t="shared" si="18"/>
        <v>0</v>
      </c>
      <c t="s" s="25" r="AF114">
        <v>1091</v>
      </c>
      <c t="str" s="28" r="AG114">
        <f t="shared" si="19"/>
        <v>84.5</v>
      </c>
      <c t="str" s="27" r="AH114">
        <f t="shared" si="34"/>
        <v>1</v>
      </c>
      <c t="s" s="25" r="AI114">
        <v>1092</v>
      </c>
      <c t="str" s="28" r="AJ114">
        <f t="shared" si="21"/>
        <v>83.0</v>
      </c>
      <c t="str" s="27" r="AK114">
        <f t="shared" si="35"/>
        <v>1</v>
      </c>
      <c t="s" s="25" r="AL114">
        <v>1093</v>
      </c>
      <c t="str" s="28" r="AM114">
        <f t="shared" si="23"/>
        <v>202.4</v>
      </c>
      <c t="str" s="27" r="AN114">
        <f t="shared" si="29"/>
        <v>1</v>
      </c>
      <c t="s" s="33" r="AO114">
        <v>1094</v>
      </c>
      <c t="str" s="29" r="AP114">
        <f t="shared" si="25"/>
        <v>1443</v>
      </c>
      <c s="27" r="AQ114">
        <v>-1.0</v>
      </c>
      <c t="str" s="30" r="AR114">
        <f t="shared" si="27"/>
        <v>6</v>
      </c>
      <c s="23" r="AS114"/>
      <c s="3" r="AT114"/>
      <c s="3" r="AU114"/>
      <c s="3" r="AV114"/>
    </row>
    <row customHeight="1" r="115" ht="12.75">
      <c s="15" r="A115">
        <v>113.0</v>
      </c>
      <c s="24" r="B115">
        <v>41964.77864377315</v>
      </c>
      <c t="s" s="25" r="C115">
        <v>1095</v>
      </c>
      <c t="s" s="25" r="D115">
        <v>1096</v>
      </c>
      <c s="25" r="E115">
        <v>242321.0</v>
      </c>
      <c s="26" r="F115">
        <v>1.0</v>
      </c>
      <c t="str" s="26" r="G115">
        <f t="shared" si="1"/>
        <v>2</v>
      </c>
      <c t="str" s="26" r="H115">
        <f t="shared" si="2"/>
        <v>4</v>
      </c>
      <c t="str" s="26" r="I115">
        <f t="shared" si="3"/>
        <v>2</v>
      </c>
      <c t="str" s="26" r="J115">
        <f t="shared" si="4"/>
        <v>3</v>
      </c>
      <c t="str" s="26" r="K115">
        <f t="shared" si="5"/>
        <v>2</v>
      </c>
      <c t="str" s="26" r="L115">
        <f t="shared" si="6"/>
        <v>1</v>
      </c>
      <c s="27" r="M115">
        <v>2.0</v>
      </c>
      <c t="s" s="25" r="N115">
        <v>1097</v>
      </c>
      <c t="str" s="28" r="O115">
        <f t="shared" si="7"/>
        <v>88.9</v>
      </c>
      <c t="str" s="27" r="P115">
        <f t="shared" si="30"/>
        <v>1</v>
      </c>
      <c t="s" s="25" r="Q115">
        <v>1098</v>
      </c>
      <c t="str" s="28" r="R115">
        <f t="shared" si="9"/>
        <v>65.3</v>
      </c>
      <c t="str" s="27" r="S115">
        <f t="shared" si="31"/>
        <v>1</v>
      </c>
      <c t="s" s="25" r="T115">
        <v>1099</v>
      </c>
      <c t="str" s="28" r="U115">
        <f t="shared" si="11"/>
        <v>64.2</v>
      </c>
      <c t="str" s="27" r="V115">
        <f t="shared" si="32"/>
        <v>-1</v>
      </c>
      <c t="s" s="25" r="W115">
        <v>1100</v>
      </c>
      <c t="str" s="28" r="X115">
        <f t="shared" si="13"/>
        <v>79.4</v>
      </c>
      <c t="str" s="27" r="Y115">
        <f t="shared" si="33"/>
        <v>-1</v>
      </c>
      <c s="25" r="Z115"/>
      <c t="str" s="28" r="AA115">
        <f t="shared" si="15"/>
        <v>76.7</v>
      </c>
      <c t="str" s="27" r="AB115">
        <f t="shared" si="16"/>
        <v>0</v>
      </c>
      <c s="25" r="AC115"/>
      <c t="str" s="28" r="AD115">
        <f t="shared" si="17"/>
        <v>76.6</v>
      </c>
      <c t="str" s="27" r="AE115">
        <f t="shared" si="18"/>
        <v>0</v>
      </c>
      <c t="s" s="25" r="AF115">
        <v>1101</v>
      </c>
      <c t="str" s="28" r="AG115">
        <f t="shared" si="19"/>
        <v>83.7</v>
      </c>
      <c t="str" s="27" r="AH115">
        <f t="shared" si="34"/>
        <v>1</v>
      </c>
      <c t="s" s="25" r="AI115">
        <v>1102</v>
      </c>
      <c t="str" s="28" r="AJ115">
        <f t="shared" si="21"/>
        <v>81.8</v>
      </c>
      <c t="str" s="27" r="AK115">
        <f t="shared" si="35"/>
        <v>1</v>
      </c>
      <c t="s" s="25" r="AL115">
        <v>1103</v>
      </c>
      <c t="str" s="28" r="AM115">
        <f t="shared" si="23"/>
        <v>285.9</v>
      </c>
      <c t="str" s="27" r="AN115">
        <f t="shared" si="29"/>
        <v>1</v>
      </c>
      <c s="25" r="AO115">
        <v>910.0</v>
      </c>
      <c t="str" s="29" r="AP115">
        <f t="shared" si="25"/>
        <v>910</v>
      </c>
      <c t="str" s="27" r="AQ115">
        <f ref="AQ115:AQ120" t="shared" si="37">IF(AO115="",0,IF(ABS(AO115-AP115)&lt;=0.5,1,-1))</f>
        <v>1</v>
      </c>
      <c t="str" s="30" r="AR115">
        <f t="shared" si="27"/>
        <v>6</v>
      </c>
      <c s="23" r="AS115"/>
      <c s="3" r="AT115"/>
      <c s="3" r="AU115"/>
      <c s="3" r="AV115"/>
    </row>
    <row customHeight="1" r="116" ht="12.75">
      <c s="15" r="A116">
        <v>114.0</v>
      </c>
      <c s="24" r="B116">
        <v>41964.780353449074</v>
      </c>
      <c t="s" s="25" r="C116">
        <v>1104</v>
      </c>
      <c t="s" s="25" r="D116">
        <v>1105</v>
      </c>
      <c s="25" r="E116">
        <v>243617.0</v>
      </c>
      <c s="26" r="F116">
        <v>1.0</v>
      </c>
      <c t="str" s="26" r="G116">
        <f t="shared" si="1"/>
        <v>2</v>
      </c>
      <c t="str" s="26" r="H116">
        <f t="shared" si="2"/>
        <v>4</v>
      </c>
      <c t="str" s="26" r="I116">
        <f t="shared" si="3"/>
        <v>3</v>
      </c>
      <c t="str" s="26" r="J116">
        <f t="shared" si="4"/>
        <v>6</v>
      </c>
      <c t="str" s="26" r="K116">
        <f t="shared" si="5"/>
        <v>1</v>
      </c>
      <c t="str" s="26" r="L116">
        <f t="shared" si="6"/>
        <v>7</v>
      </c>
      <c s="27" r="M116">
        <v>2.0</v>
      </c>
      <c t="s" s="25" r="N116">
        <v>1106</v>
      </c>
      <c t="str" s="28" r="O116">
        <f t="shared" si="7"/>
        <v>96.6</v>
      </c>
      <c t="str" s="27" r="P116">
        <f t="shared" si="30"/>
        <v>1</v>
      </c>
      <c t="s" s="25" r="Q116">
        <v>1107</v>
      </c>
      <c t="str" s="28" r="R116">
        <f t="shared" si="9"/>
        <v>71.5</v>
      </c>
      <c t="str" s="27" r="S116">
        <f t="shared" si="31"/>
        <v>-1</v>
      </c>
      <c t="s" s="25" r="T116">
        <v>1108</v>
      </c>
      <c t="str" s="28" r="U116">
        <f t="shared" si="11"/>
        <v>70.5</v>
      </c>
      <c t="str" s="27" r="V116">
        <f t="shared" si="32"/>
        <v>-1</v>
      </c>
      <c t="s" s="25" r="W116">
        <v>1109</v>
      </c>
      <c t="str" s="28" r="X116">
        <f t="shared" si="13"/>
        <v>84.9</v>
      </c>
      <c t="str" s="27" r="Y116">
        <f t="shared" si="33"/>
        <v>1</v>
      </c>
      <c s="25" r="Z116"/>
      <c t="str" s="28" r="AA116">
        <f t="shared" si="15"/>
        <v>78.2</v>
      </c>
      <c t="str" s="27" r="AB116">
        <f t="shared" si="16"/>
        <v>0</v>
      </c>
      <c s="25" r="AC116"/>
      <c t="str" s="28" r="AD116">
        <f t="shared" si="17"/>
        <v>79.0</v>
      </c>
      <c t="str" s="27" r="AE116">
        <f t="shared" si="18"/>
        <v>0</v>
      </c>
      <c t="s" s="25" r="AF116">
        <v>1110</v>
      </c>
      <c t="str" s="28" r="AG116">
        <f t="shared" si="19"/>
        <v>87.5</v>
      </c>
      <c t="str" s="27" r="AH116">
        <f t="shared" si="34"/>
        <v>1</v>
      </c>
      <c t="s" s="25" r="AI116">
        <v>1111</v>
      </c>
      <c t="str" s="28" r="AJ116">
        <f t="shared" si="21"/>
        <v>83.3</v>
      </c>
      <c t="str" s="27" r="AK116">
        <f t="shared" si="35"/>
        <v>1</v>
      </c>
      <c t="s" s="25" r="AL116">
        <v>1112</v>
      </c>
      <c t="str" s="28" r="AM116">
        <f t="shared" si="23"/>
        <v>202.4</v>
      </c>
      <c t="str" s="27" r="AN116">
        <f t="shared" si="29"/>
        <v>1</v>
      </c>
      <c s="25" r="AO116">
        <v>1146.0</v>
      </c>
      <c t="str" s="29" r="AP116">
        <f t="shared" si="25"/>
        <v>1146</v>
      </c>
      <c t="str" s="27" r="AQ116">
        <f t="shared" si="37"/>
        <v>1</v>
      </c>
      <c t="str" s="30" r="AR116">
        <f t="shared" si="27"/>
        <v>6</v>
      </c>
      <c s="23" r="AS116"/>
      <c s="3" r="AT116"/>
      <c s="3" r="AU116"/>
      <c s="3" r="AV116"/>
    </row>
    <row customHeight="1" r="117" ht="12.75">
      <c s="15" r="A117">
        <v>115.0</v>
      </c>
      <c s="24" r="B117">
        <v>41964.76953186343</v>
      </c>
      <c t="s" s="25" r="C117">
        <v>1113</v>
      </c>
      <c t="s" s="25" r="D117">
        <v>1114</v>
      </c>
      <c s="25" r="E117">
        <v>244432.0</v>
      </c>
      <c s="26" r="F117">
        <v>1.0</v>
      </c>
      <c t="str" s="26" r="G117">
        <f t="shared" si="1"/>
        <v>2</v>
      </c>
      <c t="str" s="26" r="H117">
        <f t="shared" si="2"/>
        <v>4</v>
      </c>
      <c t="str" s="26" r="I117">
        <f t="shared" si="3"/>
        <v>4</v>
      </c>
      <c t="str" s="26" r="J117">
        <f t="shared" si="4"/>
        <v>4</v>
      </c>
      <c t="str" s="26" r="K117">
        <f t="shared" si="5"/>
        <v>3</v>
      </c>
      <c t="str" s="26" r="L117">
        <f t="shared" si="6"/>
        <v>2</v>
      </c>
      <c s="27" r="M117">
        <v>2.0</v>
      </c>
      <c t="s" s="25" r="N117">
        <v>1115</v>
      </c>
      <c t="str" s="28" r="O117">
        <f t="shared" si="7"/>
        <v>90.6</v>
      </c>
      <c t="str" s="27" r="P117">
        <f t="shared" si="30"/>
        <v>1</v>
      </c>
      <c t="s" s="25" r="Q117">
        <v>1116</v>
      </c>
      <c t="str" s="28" r="R117">
        <f t="shared" si="9"/>
        <v>66.2</v>
      </c>
      <c t="str" s="27" r="S117">
        <f t="shared" si="31"/>
        <v>1</v>
      </c>
      <c t="s" s="25" r="T117">
        <v>1117</v>
      </c>
      <c t="str" s="28" r="U117">
        <f t="shared" si="11"/>
        <v>65.4</v>
      </c>
      <c t="str" s="27" r="V117">
        <f t="shared" si="32"/>
        <v>-1</v>
      </c>
      <c t="s" s="25" r="W117">
        <v>1118</v>
      </c>
      <c t="str" s="28" r="X117">
        <f t="shared" si="13"/>
        <v>80.4</v>
      </c>
      <c t="str" s="27" r="Y117">
        <f t="shared" si="33"/>
        <v>1</v>
      </c>
      <c s="25" r="Z117"/>
      <c t="str" s="28" r="AA117">
        <f t="shared" si="15"/>
        <v>78.0</v>
      </c>
      <c t="str" s="27" r="AB117">
        <f t="shared" si="16"/>
        <v>0</v>
      </c>
      <c s="25" r="AC117"/>
      <c t="str" s="28" r="AD117">
        <f t="shared" si="17"/>
        <v>77.3</v>
      </c>
      <c t="str" s="27" r="AE117">
        <f t="shared" si="18"/>
        <v>0</v>
      </c>
      <c t="s" s="25" r="AF117">
        <v>1119</v>
      </c>
      <c t="str" s="28" r="AG117">
        <f t="shared" si="19"/>
        <v>84.8</v>
      </c>
      <c t="str" s="27" r="AH117">
        <f t="shared" si="34"/>
        <v>1</v>
      </c>
      <c t="s" s="34" r="AI117">
        <v>1120</v>
      </c>
      <c t="str" s="28" r="AJ117">
        <f t="shared" si="21"/>
        <v>82.4</v>
      </c>
      <c t="str" s="27" r="AK117">
        <f t="shared" si="35"/>
        <v>1</v>
      </c>
      <c t="s" s="25" r="AL117">
        <v>1121</v>
      </c>
      <c t="str" s="28" r="AM117">
        <f t="shared" si="23"/>
        <v>269.9</v>
      </c>
      <c t="str" s="27" r="AN117">
        <f t="shared" si="29"/>
        <v>-1</v>
      </c>
      <c s="25" r="AO117">
        <v>723.0</v>
      </c>
      <c t="str" s="29" r="AP117">
        <f t="shared" si="25"/>
        <v>723</v>
      </c>
      <c t="str" s="27" r="AQ117">
        <f t="shared" si="37"/>
        <v>1</v>
      </c>
      <c t="str" s="30" r="AR117">
        <f t="shared" si="27"/>
        <v>6</v>
      </c>
      <c s="23" r="AS117"/>
      <c s="3" r="AT117"/>
      <c s="3" r="AU117"/>
      <c s="3" r="AV117"/>
    </row>
    <row customHeight="1" r="118" ht="12.75">
      <c s="15" r="A118">
        <v>116.0</v>
      </c>
      <c s="24" r="B118">
        <v>41964.771838402776</v>
      </c>
      <c t="s" s="25" r="C118">
        <v>1122</v>
      </c>
      <c t="s" s="25" r="D118">
        <v>1123</v>
      </c>
      <c s="25" r="E118">
        <v>234405.0</v>
      </c>
      <c s="26" r="F118">
        <v>1.0</v>
      </c>
      <c t="str" s="26" r="G118">
        <f t="shared" si="1"/>
        <v>2</v>
      </c>
      <c t="str" s="26" r="H118">
        <f t="shared" si="2"/>
        <v>3</v>
      </c>
      <c t="str" s="26" r="I118">
        <f t="shared" si="3"/>
        <v>4</v>
      </c>
      <c t="str" s="26" r="J118">
        <f t="shared" si="4"/>
        <v>4</v>
      </c>
      <c t="str" s="26" r="K118">
        <f t="shared" si="5"/>
        <v>0</v>
      </c>
      <c t="str" s="26" r="L118">
        <f t="shared" si="6"/>
        <v>5</v>
      </c>
      <c s="27" r="M118">
        <v>2.0</v>
      </c>
      <c t="s" s="25" r="N118">
        <v>1124</v>
      </c>
      <c t="str" s="28" r="O118">
        <f t="shared" si="7"/>
        <v>93.5</v>
      </c>
      <c t="str" s="27" r="P118">
        <f t="shared" si="30"/>
        <v>1</v>
      </c>
      <c t="s" s="25" r="Q118">
        <v>1125</v>
      </c>
      <c t="str" s="28" r="R118">
        <f t="shared" si="9"/>
        <v>69.7</v>
      </c>
      <c t="str" s="27" r="S118">
        <f t="shared" si="31"/>
        <v>1</v>
      </c>
      <c t="s" s="25" r="T118">
        <v>1126</v>
      </c>
      <c t="str" s="28" r="U118">
        <f t="shared" si="11"/>
        <v>68.8</v>
      </c>
      <c t="str" s="27" r="V118">
        <f t="shared" si="32"/>
        <v>-1</v>
      </c>
      <c t="s" s="25" r="W118">
        <v>1127</v>
      </c>
      <c t="str" s="28" r="X118">
        <f t="shared" si="13"/>
        <v>82.9</v>
      </c>
      <c t="str" s="27" r="Y118">
        <f t="shared" si="33"/>
        <v>1</v>
      </c>
      <c s="25" r="Z118"/>
      <c t="str" s="28" r="AA118">
        <f t="shared" si="15"/>
        <v>76.2</v>
      </c>
      <c t="str" s="27" r="AB118">
        <f t="shared" si="16"/>
        <v>0</v>
      </c>
      <c s="25" r="AC118"/>
      <c t="str" s="28" r="AD118">
        <f t="shared" si="17"/>
        <v>78.0</v>
      </c>
      <c t="str" s="27" r="AE118">
        <f t="shared" si="18"/>
        <v>0</v>
      </c>
      <c t="s" s="25" r="AF118">
        <v>1128</v>
      </c>
      <c t="str" s="28" r="AG118">
        <f t="shared" si="19"/>
        <v>85.2</v>
      </c>
      <c t="str" s="27" r="AH118">
        <f t="shared" si="34"/>
        <v>1</v>
      </c>
      <c t="s" s="34" r="AI118">
        <v>1129</v>
      </c>
      <c t="str" s="28" r="AJ118">
        <f t="shared" si="21"/>
        <v>82.6</v>
      </c>
      <c t="str" s="27" r="AK118">
        <f t="shared" si="35"/>
        <v>1</v>
      </c>
      <c t="s" s="25" r="AL118">
        <v>1130</v>
      </c>
      <c t="str" s="28" r="AM118">
        <f t="shared" si="23"/>
        <v>227.1</v>
      </c>
      <c t="str" s="27" r="AN118">
        <f t="shared" si="29"/>
        <v>-1</v>
      </c>
      <c s="25" r="AO118">
        <v>1443.0</v>
      </c>
      <c t="str" s="29" r="AP118">
        <f t="shared" si="25"/>
        <v>1443</v>
      </c>
      <c t="str" s="27" r="AQ118">
        <f t="shared" si="37"/>
        <v>1</v>
      </c>
      <c t="str" s="30" r="AR118">
        <f t="shared" si="27"/>
        <v>6</v>
      </c>
      <c s="23" r="AS118"/>
      <c s="3" r="AT118"/>
      <c s="3" r="AU118"/>
      <c s="3" r="AV118"/>
    </row>
    <row customHeight="1" r="119" ht="12.75">
      <c s="15" r="A119">
        <v>117.0</v>
      </c>
      <c s="24" r="B119">
        <v>41964.73988018518</v>
      </c>
      <c t="s" s="25" r="C119">
        <v>1131</v>
      </c>
      <c t="s" s="25" r="D119">
        <v>1132</v>
      </c>
      <c s="25" r="E119">
        <v>211488.0</v>
      </c>
      <c s="26" r="F119">
        <v>1.0</v>
      </c>
      <c t="str" s="26" r="G119">
        <f t="shared" si="1"/>
        <v>2</v>
      </c>
      <c t="str" s="26" r="H119">
        <f t="shared" si="2"/>
        <v>1</v>
      </c>
      <c t="str" s="26" r="I119">
        <f t="shared" si="3"/>
        <v>1</v>
      </c>
      <c t="str" s="26" r="J119">
        <f t="shared" si="4"/>
        <v>4</v>
      </c>
      <c t="str" s="26" r="K119">
        <f t="shared" si="5"/>
        <v>8</v>
      </c>
      <c t="str" s="26" r="L119">
        <f t="shared" si="6"/>
        <v>8</v>
      </c>
      <c s="27" r="M119">
        <v>2.0</v>
      </c>
      <c t="s" s="25" r="N119">
        <v>1133</v>
      </c>
      <c t="str" s="28" r="O119">
        <f t="shared" si="7"/>
        <v>96.9</v>
      </c>
      <c t="str" s="27" r="P119">
        <f t="shared" si="30"/>
        <v>1</v>
      </c>
      <c t="s" s="25" r="Q119">
        <v>1134</v>
      </c>
      <c t="str" s="28" r="R119">
        <f t="shared" si="9"/>
        <v>71.4</v>
      </c>
      <c t="str" s="27" r="S119">
        <f t="shared" si="31"/>
        <v>-1</v>
      </c>
      <c t="s" s="25" r="T119">
        <v>1135</v>
      </c>
      <c t="str" s="28" r="U119">
        <f t="shared" si="11"/>
        <v>70.4</v>
      </c>
      <c t="str" s="27" r="V119">
        <f t="shared" si="32"/>
        <v>-1</v>
      </c>
      <c t="s" s="25" r="W119">
        <v>1136</v>
      </c>
      <c t="str" s="28" r="X119">
        <f t="shared" si="13"/>
        <v>86.5</v>
      </c>
      <c t="str" s="27" r="Y119">
        <f t="shared" si="33"/>
        <v>1</v>
      </c>
      <c s="25" r="Z119"/>
      <c t="str" s="28" r="AA119">
        <f t="shared" si="15"/>
        <v>82.8</v>
      </c>
      <c t="str" s="27" r="AB119">
        <f t="shared" si="16"/>
        <v>0</v>
      </c>
      <c s="25" r="AC119"/>
      <c t="str" s="28" r="AD119">
        <f t="shared" si="17"/>
        <v>80.8</v>
      </c>
      <c t="str" s="27" r="AE119">
        <f t="shared" si="18"/>
        <v>0</v>
      </c>
      <c t="s" s="25" r="AF119">
        <v>1137</v>
      </c>
      <c t="str" s="28" r="AG119">
        <f t="shared" si="19"/>
        <v>85.6</v>
      </c>
      <c t="str" s="27" r="AH119">
        <f t="shared" si="34"/>
        <v>1</v>
      </c>
      <c t="s" s="25" r="AI119">
        <v>1138</v>
      </c>
      <c t="str" s="28" r="AJ119">
        <f t="shared" si="21"/>
        <v>84.5</v>
      </c>
      <c t="str" s="27" r="AK119">
        <f t="shared" si="35"/>
        <v>1</v>
      </c>
      <c t="s" s="25" r="AL119">
        <v>1139</v>
      </c>
      <c t="str" s="28" r="AM119">
        <f t="shared" si="23"/>
        <v>191.1</v>
      </c>
      <c t="str" s="27" r="AN119">
        <f t="shared" si="29"/>
        <v>1</v>
      </c>
      <c s="25" r="AO119"/>
      <c t="str" s="29" r="AP119">
        <f t="shared" si="25"/>
        <v>228</v>
      </c>
      <c t="str" s="27" r="AQ119">
        <f t="shared" si="37"/>
        <v>0</v>
      </c>
      <c t="str" s="36" r="AR119">
        <f t="shared" si="27"/>
        <v>5</v>
      </c>
      <c s="23" r="AS119"/>
      <c s="3" r="AT119"/>
      <c s="3" r="AU119"/>
      <c s="3" r="AV119"/>
    </row>
    <row customHeight="1" r="120" ht="12.75">
      <c s="15" r="A120">
        <v>118.0</v>
      </c>
      <c s="24" r="B120">
        <v>41964.74365855324</v>
      </c>
      <c t="s" s="25" r="C120">
        <v>1140</v>
      </c>
      <c t="s" s="25" r="D120">
        <v>1141</v>
      </c>
      <c s="25" r="E120">
        <v>231679.0</v>
      </c>
      <c s="26" r="F120">
        <v>1.0</v>
      </c>
      <c t="str" s="26" r="G120">
        <f t="shared" si="1"/>
        <v>2</v>
      </c>
      <c t="str" s="26" r="H120">
        <f t="shared" si="2"/>
        <v>3</v>
      </c>
      <c t="str" s="26" r="I120">
        <f t="shared" si="3"/>
        <v>1</v>
      </c>
      <c t="str" s="26" r="J120">
        <f t="shared" si="4"/>
        <v>6</v>
      </c>
      <c t="str" s="26" r="K120">
        <f t="shared" si="5"/>
        <v>7</v>
      </c>
      <c t="str" s="26" r="L120">
        <f t="shared" si="6"/>
        <v>9</v>
      </c>
      <c s="27" r="M120">
        <v>2.0</v>
      </c>
      <c t="s" s="25" r="N120">
        <v>1142</v>
      </c>
      <c t="str" s="28" r="O120">
        <f t="shared" si="7"/>
        <v>98.9</v>
      </c>
      <c t="str" s="27" r="P120">
        <f t="shared" si="30"/>
        <v>1</v>
      </c>
      <c t="s" s="25" r="Q120">
        <v>1143</v>
      </c>
      <c t="str" s="28" r="R120">
        <f t="shared" si="9"/>
        <v>72.5</v>
      </c>
      <c t="str" s="27" r="S120">
        <f t="shared" si="31"/>
        <v>-1</v>
      </c>
      <c t="s" s="25" r="T120">
        <v>1144</v>
      </c>
      <c t="str" s="28" r="U120">
        <f t="shared" si="11"/>
        <v>71.5</v>
      </c>
      <c t="str" s="27" r="V120">
        <f t="shared" si="32"/>
        <v>1</v>
      </c>
      <c s="25" r="W120"/>
      <c t="str" s="28" r="X120">
        <f t="shared" si="13"/>
        <v>87.3</v>
      </c>
      <c t="str" s="27" r="Y120">
        <f t="shared" si="33"/>
        <v>0</v>
      </c>
      <c s="25" r="Z120"/>
      <c t="str" s="28" r="AA120">
        <f t="shared" si="15"/>
        <v>82.4</v>
      </c>
      <c t="str" s="27" r="AB120">
        <f t="shared" si="16"/>
        <v>0</v>
      </c>
      <c s="25" r="AC120"/>
      <c t="str" s="28" r="AD120">
        <f t="shared" si="17"/>
        <v>81.0</v>
      </c>
      <c t="str" s="27" r="AE120">
        <f t="shared" si="18"/>
        <v>0</v>
      </c>
      <c t="s" s="25" r="AF120">
        <v>1145</v>
      </c>
      <c t="str" s="28" r="AG120">
        <f t="shared" si="19"/>
        <v>87.8</v>
      </c>
      <c t="str" s="27" r="AH120">
        <f t="shared" si="34"/>
        <v>1</v>
      </c>
      <c t="s" s="25" r="AI120">
        <v>1146</v>
      </c>
      <c t="str" s="28" r="AJ120">
        <f t="shared" si="21"/>
        <v>84.7</v>
      </c>
      <c t="str" s="27" r="AK120">
        <f t="shared" si="35"/>
        <v>1</v>
      </c>
      <c s="25" r="AL120"/>
      <c t="str" s="28" r="AM120">
        <f t="shared" si="23"/>
        <v>180.4</v>
      </c>
      <c t="str" s="27" r="AN120">
        <f t="shared" si="29"/>
        <v>0</v>
      </c>
      <c s="25" r="AO120"/>
      <c t="str" s="29" r="AP120">
        <f t="shared" si="25"/>
        <v>288</v>
      </c>
      <c t="str" s="27" r="AQ120">
        <f t="shared" si="37"/>
        <v>0</v>
      </c>
      <c t="str" s="36" r="AR120">
        <f t="shared" si="27"/>
        <v>5</v>
      </c>
      <c s="23" r="AS120"/>
      <c s="3" r="AT120"/>
      <c s="3" r="AU120"/>
      <c s="3" r="AV120"/>
    </row>
    <row customHeight="1" r="121" ht="12.75">
      <c s="15" r="A121">
        <v>119.0</v>
      </c>
      <c s="24" r="B121">
        <v>41964.77425923611</v>
      </c>
      <c t="s" s="25" r="C121">
        <v>1147</v>
      </c>
      <c t="s" s="25" r="D121">
        <v>1148</v>
      </c>
      <c s="25" r="E121">
        <v>243209.0</v>
      </c>
      <c s="26" r="F121">
        <v>1.0</v>
      </c>
      <c t="str" s="26" r="G121">
        <f t="shared" si="1"/>
        <v>2</v>
      </c>
      <c t="str" s="26" r="H121">
        <f t="shared" si="2"/>
        <v>4</v>
      </c>
      <c t="str" s="26" r="I121">
        <f t="shared" si="3"/>
        <v>3</v>
      </c>
      <c t="str" s="26" r="J121">
        <f t="shared" si="4"/>
        <v>2</v>
      </c>
      <c t="str" s="26" r="K121">
        <f t="shared" si="5"/>
        <v>0</v>
      </c>
      <c t="str" s="26" r="L121">
        <f t="shared" si="6"/>
        <v>9</v>
      </c>
      <c s="27" r="M121">
        <v>2.0</v>
      </c>
      <c t="s" s="25" r="N121">
        <v>1149</v>
      </c>
      <c t="str" s="28" r="O121">
        <f t="shared" si="7"/>
        <v>96.0</v>
      </c>
      <c t="str" s="27" r="P121">
        <f t="shared" si="30"/>
        <v>1</v>
      </c>
      <c t="s" s="25" r="Q121">
        <v>1150</v>
      </c>
      <c t="str" s="28" r="R121">
        <f t="shared" si="9"/>
        <v>73.7</v>
      </c>
      <c t="str" s="27" r="S121">
        <f t="shared" si="31"/>
        <v>-1</v>
      </c>
      <c t="s" s="25" r="T121">
        <v>1151</v>
      </c>
      <c t="str" s="28" r="U121">
        <f t="shared" si="11"/>
        <v>72.6</v>
      </c>
      <c t="str" s="27" r="V121">
        <f t="shared" si="32"/>
        <v>1</v>
      </c>
      <c t="s" s="25" r="W121">
        <v>1152</v>
      </c>
      <c t="str" s="28" r="X121">
        <f t="shared" si="13"/>
        <v>86.6</v>
      </c>
      <c t="str" s="27" r="Y121">
        <f t="shared" si="33"/>
        <v>1</v>
      </c>
      <c s="25" r="Z121"/>
      <c t="str" s="28" r="AA121">
        <f t="shared" si="15"/>
        <v>75.2</v>
      </c>
      <c t="str" s="27" r="AB121">
        <f t="shared" si="16"/>
        <v>0</v>
      </c>
      <c s="25" r="AC121"/>
      <c t="str" s="28" r="AD121">
        <f t="shared" si="17"/>
        <v>79.8</v>
      </c>
      <c t="str" s="27" r="AE121">
        <f t="shared" si="18"/>
        <v>0</v>
      </c>
      <c t="s" s="25" r="AF121">
        <v>1153</v>
      </c>
      <c t="str" s="28" r="AG121">
        <f t="shared" si="19"/>
        <v>83.8</v>
      </c>
      <c t="str" s="27" r="AH121">
        <f t="shared" si="34"/>
        <v>1</v>
      </c>
      <c t="s" s="25" r="AI121">
        <v>1154</v>
      </c>
      <c t="str" s="28" r="AJ121">
        <f t="shared" si="21"/>
        <v>83.6</v>
      </c>
      <c t="str" s="27" r="AK121">
        <f t="shared" si="35"/>
        <v>1</v>
      </c>
      <c s="25" r="AL121"/>
      <c t="str" s="28" r="AM121">
        <f t="shared" si="23"/>
        <v>180.4</v>
      </c>
      <c t="str" s="27" r="AN121">
        <f t="shared" si="29"/>
        <v>0</v>
      </c>
      <c t="s" s="33" r="AO121">
        <v>1155</v>
      </c>
      <c t="str" s="29" r="AP121">
        <f t="shared" si="25"/>
        <v>1443</v>
      </c>
      <c s="27" r="AQ121">
        <v>-1.0</v>
      </c>
      <c t="str" s="36" r="AR121">
        <f t="shared" si="27"/>
        <v>5</v>
      </c>
      <c s="23" r="AS121"/>
      <c s="3" r="AT121"/>
      <c s="3" r="AU121"/>
      <c s="3" r="AV121"/>
    </row>
    <row customHeight="1" r="122" ht="12.75">
      <c s="15" r="A122">
        <v>120.0</v>
      </c>
      <c s="24" r="B122">
        <v>41964.75886623842</v>
      </c>
      <c t="s" s="25" r="C122">
        <v>1156</v>
      </c>
      <c t="s" s="25" r="D122">
        <v>1157</v>
      </c>
      <c s="25" r="E122">
        <v>260512.0</v>
      </c>
      <c s="26" r="F122">
        <v>1.0</v>
      </c>
      <c t="str" s="26" r="G122">
        <f t="shared" si="1"/>
        <v>2</v>
      </c>
      <c t="str" s="26" r="H122">
        <f t="shared" si="2"/>
        <v>6</v>
      </c>
      <c t="str" s="26" r="I122">
        <f t="shared" si="3"/>
        <v>0</v>
      </c>
      <c t="str" s="26" r="J122">
        <f t="shared" si="4"/>
        <v>5</v>
      </c>
      <c t="str" s="26" r="K122">
        <f t="shared" si="5"/>
        <v>1</v>
      </c>
      <c t="str" s="26" r="L122">
        <f t="shared" si="6"/>
        <v>2</v>
      </c>
      <c s="27" r="M122">
        <v>2.0</v>
      </c>
      <c t="s" s="25" r="N122">
        <v>1158</v>
      </c>
      <c t="str" s="28" r="O122">
        <f t="shared" si="7"/>
        <v>91.1</v>
      </c>
      <c t="str" s="27" r="P122">
        <f t="shared" si="30"/>
        <v>1</v>
      </c>
      <c t="s" s="25" r="Q122">
        <v>1159</v>
      </c>
      <c t="str" s="28" r="R122">
        <f t="shared" si="9"/>
        <v>66.5</v>
      </c>
      <c t="str" s="27" r="S122">
        <f t="shared" si="31"/>
        <v>-1</v>
      </c>
      <c t="s" s="25" r="T122">
        <v>1160</v>
      </c>
      <c t="str" s="28" r="U122">
        <f t="shared" si="11"/>
        <v>65.1</v>
      </c>
      <c t="str" s="27" r="V122">
        <f t="shared" si="32"/>
        <v>-1</v>
      </c>
      <c t="s" s="25" r="W122">
        <v>1161</v>
      </c>
      <c t="str" s="28" r="X122">
        <f t="shared" si="13"/>
        <v>80.2</v>
      </c>
      <c t="str" s="27" r="Y122">
        <f t="shared" si="33"/>
        <v>1</v>
      </c>
      <c s="25" r="Z122"/>
      <c t="str" s="28" r="AA122">
        <f t="shared" si="15"/>
        <v>77.1</v>
      </c>
      <c t="str" s="27" r="AB122">
        <f t="shared" si="16"/>
        <v>0</v>
      </c>
      <c s="25" r="AC122"/>
      <c t="str" s="28" r="AD122">
        <f t="shared" si="17"/>
        <v>76.9</v>
      </c>
      <c t="str" s="27" r="AE122">
        <f t="shared" si="18"/>
        <v>0</v>
      </c>
      <c t="s" s="25" r="AF122">
        <v>1162</v>
      </c>
      <c t="str" s="28" r="AG122">
        <f t="shared" si="19"/>
        <v>85.8</v>
      </c>
      <c t="str" s="27" r="AH122">
        <f t="shared" si="34"/>
        <v>1</v>
      </c>
      <c t="s" s="25" r="AI122">
        <v>1163</v>
      </c>
      <c t="str" s="28" r="AJ122">
        <f t="shared" si="21"/>
        <v>81.7</v>
      </c>
      <c t="str" s="27" r="AK122">
        <f t="shared" si="35"/>
        <v>1</v>
      </c>
      <c t="s" s="25" r="AL122">
        <v>1164</v>
      </c>
      <c t="str" s="28" r="AM122">
        <f t="shared" si="23"/>
        <v>269.9</v>
      </c>
      <c t="str" s="27" r="AN122">
        <f t="shared" si="29"/>
        <v>1</v>
      </c>
      <c s="25" r="AO122"/>
      <c t="str" s="29" r="AP122">
        <f t="shared" si="25"/>
        <v>1146</v>
      </c>
      <c t="str" s="27" r="AQ122">
        <f ref="AQ122:AQ128" t="shared" si="38">IF(AO122="",0,IF(ABS(AO122-AP122)&lt;=0.5,1,-1))</f>
        <v>0</v>
      </c>
      <c t="str" s="36" r="AR122">
        <f t="shared" si="27"/>
        <v>5</v>
      </c>
      <c s="23" r="AS122"/>
      <c s="3" r="AT122"/>
      <c s="3" r="AU122"/>
      <c s="3" r="AV122"/>
    </row>
    <row customHeight="1" r="123" ht="12.75">
      <c s="15" r="A123">
        <v>121.0</v>
      </c>
      <c s="24" r="B123">
        <v>41964.76413287037</v>
      </c>
      <c t="s" s="25" r="C123">
        <v>1165</v>
      </c>
      <c t="s" s="25" r="D123">
        <v>1166</v>
      </c>
      <c s="25" r="E123">
        <v>245067.0</v>
      </c>
      <c s="26" r="F123">
        <v>1.0</v>
      </c>
      <c t="str" s="26" r="G123">
        <f t="shared" si="1"/>
        <v>2</v>
      </c>
      <c t="str" s="26" r="H123">
        <f t="shared" si="2"/>
        <v>4</v>
      </c>
      <c t="str" s="26" r="I123">
        <f t="shared" si="3"/>
        <v>5</v>
      </c>
      <c t="str" s="26" r="J123">
        <f t="shared" si="4"/>
        <v>0</v>
      </c>
      <c t="str" s="26" r="K123">
        <f t="shared" si="5"/>
        <v>6</v>
      </c>
      <c t="str" s="26" r="L123">
        <f t="shared" si="6"/>
        <v>7</v>
      </c>
      <c s="27" r="M123">
        <v>2.0</v>
      </c>
      <c t="s" s="25" r="N123">
        <v>1167</v>
      </c>
      <c t="str" s="28" r="O123">
        <f t="shared" si="7"/>
        <v>92.6</v>
      </c>
      <c t="str" s="27" r="P123">
        <f t="shared" si="30"/>
        <v>1</v>
      </c>
      <c t="s" s="25" r="Q123">
        <v>1168</v>
      </c>
      <c t="str" s="28" r="R123">
        <f t="shared" si="9"/>
        <v>70.7</v>
      </c>
      <c t="str" s="27" r="S123">
        <f t="shared" si="31"/>
        <v>1</v>
      </c>
      <c t="s" s="25" r="T123">
        <v>1169</v>
      </c>
      <c t="str" s="28" r="U123">
        <f t="shared" si="11"/>
        <v>70.1</v>
      </c>
      <c t="str" s="27" r="V123">
        <f t="shared" si="32"/>
        <v>-1</v>
      </c>
      <c t="s" s="25" r="W123">
        <v>1170</v>
      </c>
      <c t="str" s="28" r="X123">
        <f t="shared" si="13"/>
        <v>85.4</v>
      </c>
      <c t="str" s="27" r="Y123">
        <f t="shared" si="33"/>
        <v>1</v>
      </c>
      <c s="25" r="Z123"/>
      <c t="str" s="28" r="AA123">
        <f t="shared" si="15"/>
        <v>80.1</v>
      </c>
      <c t="str" s="27" r="AB123">
        <f t="shared" si="16"/>
        <v>0</v>
      </c>
      <c s="25" r="AC123"/>
      <c t="str" s="28" r="AD123">
        <f t="shared" si="17"/>
        <v>79.7</v>
      </c>
      <c t="str" s="27" r="AE123">
        <f t="shared" si="18"/>
        <v>0</v>
      </c>
      <c t="s" s="25" r="AF123">
        <v>1171</v>
      </c>
      <c t="str" s="28" r="AG123">
        <f t="shared" si="19"/>
        <v>81.5</v>
      </c>
      <c t="str" s="27" r="AH123">
        <f t="shared" si="34"/>
        <v>1</v>
      </c>
      <c t="s" s="25" r="AI123">
        <v>1172</v>
      </c>
      <c t="str" s="28" r="AJ123">
        <f t="shared" si="21"/>
        <v>83.9</v>
      </c>
      <c t="str" s="27" r="AK123">
        <f t="shared" si="35"/>
        <v>1</v>
      </c>
      <c t="s" s="25" r="AL123">
        <v>1173</v>
      </c>
      <c t="str" s="28" r="AM123">
        <f t="shared" si="23"/>
        <v>202.4</v>
      </c>
      <c t="str" s="27" r="AN123">
        <f t="shared" si="29"/>
        <v>-1</v>
      </c>
      <c s="25" r="AO123"/>
      <c t="str" s="29" r="AP123">
        <f t="shared" si="25"/>
        <v>362</v>
      </c>
      <c t="str" s="27" r="AQ123">
        <f t="shared" si="38"/>
        <v>0</v>
      </c>
      <c t="str" s="36" r="AR123">
        <f t="shared" si="27"/>
        <v>5</v>
      </c>
      <c s="23" r="AS123"/>
      <c s="3" r="AT123"/>
      <c s="3" r="AU123"/>
      <c s="3" r="AV123"/>
    </row>
    <row customHeight="1" r="124" ht="12.75">
      <c s="15" r="A124">
        <v>122.0</v>
      </c>
      <c s="24" r="B124">
        <v>41964.7651859375</v>
      </c>
      <c t="s" s="25" r="C124">
        <v>1174</v>
      </c>
      <c t="s" s="25" r="D124">
        <v>1175</v>
      </c>
      <c s="25" r="E124">
        <v>256904.0</v>
      </c>
      <c s="26" r="F124">
        <v>1.0</v>
      </c>
      <c t="str" s="26" r="G124">
        <f t="shared" si="1"/>
        <v>2</v>
      </c>
      <c t="str" s="26" r="H124">
        <f t="shared" si="2"/>
        <v>5</v>
      </c>
      <c t="str" s="26" r="I124">
        <f t="shared" si="3"/>
        <v>6</v>
      </c>
      <c t="str" s="26" r="J124">
        <f t="shared" si="4"/>
        <v>9</v>
      </c>
      <c t="str" s="26" r="K124">
        <f t="shared" si="5"/>
        <v>0</v>
      </c>
      <c t="str" s="26" r="L124">
        <f t="shared" si="6"/>
        <v>4</v>
      </c>
      <c s="27" r="M124">
        <v>2.0</v>
      </c>
      <c t="s" s="25" r="N124">
        <v>1176</v>
      </c>
      <c t="str" s="28" r="O124">
        <f t="shared" si="7"/>
        <v>94.8</v>
      </c>
      <c t="str" s="27" r="P124">
        <f t="shared" si="30"/>
        <v>1</v>
      </c>
      <c s="25" r="Q124"/>
      <c t="str" s="28" r="R124">
        <f t="shared" si="9"/>
        <v>68.7</v>
      </c>
      <c t="str" s="27" r="S124">
        <f t="shared" si="31"/>
        <v>0</v>
      </c>
      <c s="25" r="T124"/>
      <c t="str" s="28" r="U124">
        <f t="shared" si="11"/>
        <v>68.1</v>
      </c>
      <c t="str" s="27" r="V124">
        <f t="shared" si="32"/>
        <v>0</v>
      </c>
      <c s="25" r="W124"/>
      <c t="str" s="28" r="X124">
        <f t="shared" si="13"/>
        <v>82.0</v>
      </c>
      <c t="str" s="27" r="Y124">
        <f t="shared" si="33"/>
        <v>0</v>
      </c>
      <c s="25" r="Z124"/>
      <c t="str" s="28" r="AA124">
        <f t="shared" si="15"/>
        <v>79.9</v>
      </c>
      <c t="str" s="27" r="AB124">
        <f t="shared" si="16"/>
        <v>0</v>
      </c>
      <c t="s" s="25" r="AC124">
        <v>1177</v>
      </c>
      <c t="str" s="28" r="AD124">
        <f t="shared" si="17"/>
        <v>77.6</v>
      </c>
      <c t="str" s="27" r="AE124">
        <f t="shared" si="18"/>
        <v>1</v>
      </c>
      <c t="s" s="25" r="AF124">
        <v>1178</v>
      </c>
      <c t="str" s="28" r="AG124">
        <f t="shared" si="19"/>
        <v>90.1</v>
      </c>
      <c t="str" s="27" r="AH124">
        <f t="shared" si="34"/>
        <v>1</v>
      </c>
      <c t="s" s="25" r="AI124">
        <v>1179</v>
      </c>
      <c t="str" s="28" r="AJ124">
        <f t="shared" si="21"/>
        <v>82.9</v>
      </c>
      <c t="str" s="27" r="AK124">
        <f t="shared" si="35"/>
        <v>1</v>
      </c>
      <c s="25" r="AL124"/>
      <c t="str" s="28" r="AM124">
        <f t="shared" si="23"/>
        <v>240.6</v>
      </c>
      <c t="str" s="27" r="AN124">
        <f t="shared" si="29"/>
        <v>0</v>
      </c>
      <c s="25" r="AO124">
        <v>22.0</v>
      </c>
      <c t="str" s="29" r="AP124">
        <f t="shared" si="25"/>
        <v>1443</v>
      </c>
      <c t="str" s="27" r="AQ124">
        <f t="shared" si="38"/>
        <v>-1</v>
      </c>
      <c t="str" s="36" r="AR124">
        <f t="shared" si="27"/>
        <v>5</v>
      </c>
      <c s="23" r="AS124"/>
      <c s="3" r="AT124"/>
      <c s="3" r="AU124"/>
      <c s="3" r="AV124"/>
    </row>
    <row customHeight="1" r="125" ht="12.75">
      <c s="15" r="A125">
        <v>123.0</v>
      </c>
      <c s="24" r="B125">
        <v>41964.76600653935</v>
      </c>
      <c t="s" s="25" r="C125">
        <v>1180</v>
      </c>
      <c t="s" s="25" r="D125">
        <v>1181</v>
      </c>
      <c s="25" r="E125">
        <v>224023.0</v>
      </c>
      <c s="26" r="F125">
        <v>1.0</v>
      </c>
      <c t="str" s="26" r="G125">
        <f t="shared" si="1"/>
        <v>2</v>
      </c>
      <c t="str" s="26" r="H125">
        <f t="shared" si="2"/>
        <v>2</v>
      </c>
      <c t="str" s="26" r="I125">
        <f t="shared" si="3"/>
        <v>4</v>
      </c>
      <c t="str" s="26" r="J125">
        <f t="shared" si="4"/>
        <v>0</v>
      </c>
      <c t="str" s="26" r="K125">
        <f t="shared" si="5"/>
        <v>2</v>
      </c>
      <c t="str" s="26" r="L125">
        <f t="shared" si="6"/>
        <v>3</v>
      </c>
      <c s="27" r="M125">
        <v>2.0</v>
      </c>
      <c t="s" s="31" r="N125">
        <v>1182</v>
      </c>
      <c t="str" s="28" r="O125">
        <f t="shared" si="7"/>
        <v>88.1</v>
      </c>
      <c t="str" s="27" r="P125">
        <f t="shared" si="30"/>
        <v>1</v>
      </c>
      <c t="s" s="31" r="Q125">
        <v>1183</v>
      </c>
      <c t="str" s="28" r="R125">
        <f t="shared" si="9"/>
        <v>67.3</v>
      </c>
      <c t="str" s="27" r="S125">
        <f t="shared" si="31"/>
        <v>-1</v>
      </c>
      <c t="s" s="31" r="T125">
        <v>1184</v>
      </c>
      <c t="str" s="28" r="U125">
        <f t="shared" si="11"/>
        <v>66.5</v>
      </c>
      <c t="str" s="27" r="V125">
        <f t="shared" si="32"/>
        <v>1</v>
      </c>
      <c t="s" s="31" r="W125">
        <v>1185</v>
      </c>
      <c t="str" s="28" r="X125">
        <f t="shared" si="13"/>
        <v>81.2</v>
      </c>
      <c t="str" s="27" r="Y125">
        <f t="shared" si="33"/>
        <v>-1</v>
      </c>
      <c s="25" r="Z125"/>
      <c t="str" s="28" r="AA125">
        <f t="shared" si="15"/>
        <v>75.7</v>
      </c>
      <c t="str" s="27" r="AB125">
        <f t="shared" si="16"/>
        <v>0</v>
      </c>
      <c s="25" r="AC125"/>
      <c t="str" s="28" r="AD125">
        <f t="shared" si="17"/>
        <v>77.3</v>
      </c>
      <c t="str" s="27" r="AE125">
        <f t="shared" si="18"/>
        <v>0</v>
      </c>
      <c t="s" s="31" r="AF125">
        <v>1186</v>
      </c>
      <c t="str" s="28" r="AG125">
        <f t="shared" si="19"/>
        <v>81.0</v>
      </c>
      <c t="str" s="27" r="AH125">
        <f t="shared" si="34"/>
        <v>1</v>
      </c>
      <c t="s" s="31" r="AI125">
        <v>1187</v>
      </c>
      <c t="str" s="28" r="AJ125">
        <f t="shared" si="21"/>
        <v>82.1</v>
      </c>
      <c t="str" s="27" r="AK125">
        <f t="shared" si="35"/>
        <v>1</v>
      </c>
      <c t="s" s="25" r="AL125">
        <v>1188</v>
      </c>
      <c t="str" s="28" r="AM125">
        <f t="shared" si="23"/>
        <v>254.8</v>
      </c>
      <c t="str" s="27" r="AN125">
        <f t="shared" si="29"/>
        <v>1</v>
      </c>
      <c s="25" r="AO125"/>
      <c t="str" s="29" r="AP125">
        <f t="shared" si="25"/>
        <v>910</v>
      </c>
      <c t="str" s="27" r="AQ125">
        <f t="shared" si="38"/>
        <v>0</v>
      </c>
      <c t="str" s="36" r="AR125">
        <f t="shared" si="27"/>
        <v>5</v>
      </c>
      <c s="23" r="AS125"/>
      <c s="3" r="AT125"/>
      <c s="3" r="AU125"/>
      <c s="3" r="AV125"/>
    </row>
    <row customHeight="1" r="126" ht="12.75">
      <c s="15" r="A126">
        <v>124.0</v>
      </c>
      <c s="24" r="B126">
        <v>41964.76770104167</v>
      </c>
      <c t="s" s="25" r="C126">
        <v>1189</v>
      </c>
      <c t="s" s="25" r="D126">
        <v>1190</v>
      </c>
      <c s="25" r="E126">
        <v>258561.0</v>
      </c>
      <c s="26" r="F126">
        <v>1.0</v>
      </c>
      <c t="str" s="26" r="G126">
        <f t="shared" si="1"/>
        <v>2</v>
      </c>
      <c t="str" s="26" r="H126">
        <f t="shared" si="2"/>
        <v>5</v>
      </c>
      <c t="str" s="26" r="I126">
        <f t="shared" si="3"/>
        <v>8</v>
      </c>
      <c t="str" s="26" r="J126">
        <f t="shared" si="4"/>
        <v>5</v>
      </c>
      <c t="str" s="26" r="K126">
        <f t="shared" si="5"/>
        <v>6</v>
      </c>
      <c t="str" s="26" r="L126">
        <f t="shared" si="6"/>
        <v>1</v>
      </c>
      <c s="27" r="M126">
        <v>2.0</v>
      </c>
      <c t="s" s="25" r="N126">
        <v>1191</v>
      </c>
      <c t="str" s="28" r="O126">
        <f t="shared" si="7"/>
        <v>90.3</v>
      </c>
      <c t="str" s="27" r="P126">
        <f t="shared" si="30"/>
        <v>1</v>
      </c>
      <c s="25" r="Q126"/>
      <c t="str" s="28" r="R126">
        <f t="shared" si="9"/>
        <v>64.7</v>
      </c>
      <c t="str" s="27" r="S126">
        <f t="shared" si="31"/>
        <v>0</v>
      </c>
      <c s="25" r="T126"/>
      <c t="str" s="28" r="U126">
        <f t="shared" si="11"/>
        <v>64.5</v>
      </c>
      <c t="str" s="27" r="V126">
        <f t="shared" si="32"/>
        <v>0</v>
      </c>
      <c s="25" r="W126"/>
      <c t="str" s="28" r="X126">
        <f t="shared" si="13"/>
        <v>79.8</v>
      </c>
      <c t="str" s="27" r="Y126">
        <f t="shared" si="33"/>
        <v>0</v>
      </c>
      <c s="25" r="Z126"/>
      <c t="str" s="28" r="AA126">
        <f t="shared" si="15"/>
        <v>80.9</v>
      </c>
      <c t="str" s="27" r="AB126">
        <f t="shared" si="16"/>
        <v>0</v>
      </c>
      <c t="s" s="25" r="AC126">
        <v>1192</v>
      </c>
      <c t="str" s="28" r="AD126">
        <f t="shared" si="17"/>
        <v>78.0</v>
      </c>
      <c t="str" s="27" r="AE126">
        <f t="shared" si="18"/>
        <v>1</v>
      </c>
      <c t="s" s="25" r="AF126">
        <v>1193</v>
      </c>
      <c t="str" s="28" r="AG126">
        <f t="shared" si="19"/>
        <v>85.7</v>
      </c>
      <c t="str" s="27" r="AH126">
        <f t="shared" si="34"/>
        <v>1</v>
      </c>
      <c t="s" s="25" r="AI126">
        <v>1194</v>
      </c>
      <c t="str" s="28" r="AJ126">
        <f t="shared" si="21"/>
        <v>83.3</v>
      </c>
      <c t="str" s="27" r="AK126">
        <f t="shared" si="35"/>
        <v>1</v>
      </c>
      <c s="25" r="AL126"/>
      <c t="str" s="28" r="AM126">
        <f t="shared" si="23"/>
        <v>285.9</v>
      </c>
      <c t="str" s="27" r="AN126">
        <f t="shared" si="29"/>
        <v>0</v>
      </c>
      <c s="25" r="AO126">
        <v>5.0</v>
      </c>
      <c t="str" s="29" r="AP126">
        <f t="shared" si="25"/>
        <v>362</v>
      </c>
      <c t="str" s="27" r="AQ126">
        <f t="shared" si="38"/>
        <v>-1</v>
      </c>
      <c t="str" s="36" r="AR126">
        <f t="shared" si="27"/>
        <v>5</v>
      </c>
      <c s="23" r="AS126"/>
      <c s="3" r="AT126"/>
      <c s="3" r="AU126"/>
      <c s="3" r="AV126"/>
    </row>
    <row customHeight="1" r="127" ht="12.75">
      <c s="15" r="A127">
        <v>125.0</v>
      </c>
      <c s="24" r="B127">
        <v>41964.76811027777</v>
      </c>
      <c t="s" s="25" r="C127">
        <v>1195</v>
      </c>
      <c t="s" s="25" r="D127">
        <v>1196</v>
      </c>
      <c s="25" r="E127">
        <v>239175.0</v>
      </c>
      <c s="26" r="F127">
        <v>1.0</v>
      </c>
      <c t="str" s="26" r="G127">
        <f t="shared" si="1"/>
        <v>2</v>
      </c>
      <c t="str" s="26" r="H127">
        <f t="shared" si="2"/>
        <v>3</v>
      </c>
      <c t="str" s="26" r="I127">
        <f t="shared" si="3"/>
        <v>9</v>
      </c>
      <c t="str" s="26" r="J127">
        <f t="shared" si="4"/>
        <v>1</v>
      </c>
      <c t="str" s="26" r="K127">
        <f t="shared" si="5"/>
        <v>7</v>
      </c>
      <c t="str" s="26" r="L127">
        <f t="shared" si="6"/>
        <v>5</v>
      </c>
      <c s="27" r="M127">
        <v>2.0</v>
      </c>
      <c t="s" s="25" r="N127">
        <v>1197</v>
      </c>
      <c t="str" s="28" r="O127">
        <f t="shared" si="7"/>
        <v>91.7</v>
      </c>
      <c t="str" s="27" r="P127">
        <f t="shared" si="30"/>
        <v>1</v>
      </c>
      <c t="s" s="25" r="Q127">
        <v>1198</v>
      </c>
      <c t="str" s="28" r="R127">
        <f t="shared" si="9"/>
        <v>68.5</v>
      </c>
      <c t="str" s="27" r="S127">
        <f t="shared" si="31"/>
        <v>-1</v>
      </c>
      <c t="s" s="25" r="T127">
        <v>1199</v>
      </c>
      <c t="str" s="28" r="U127">
        <f t="shared" si="11"/>
        <v>68.4</v>
      </c>
      <c t="str" s="27" r="V127">
        <f t="shared" si="32"/>
        <v>-1</v>
      </c>
      <c s="25" r="W127"/>
      <c t="str" s="28" r="X127">
        <f t="shared" si="13"/>
        <v>83.6</v>
      </c>
      <c t="str" s="27" r="Y127">
        <f t="shared" si="33"/>
        <v>0</v>
      </c>
      <c s="25" r="Z127"/>
      <c t="str" s="28" r="AA127">
        <f t="shared" si="15"/>
        <v>81.3</v>
      </c>
      <c t="str" s="27" r="AB127">
        <f t="shared" si="16"/>
        <v>0</v>
      </c>
      <c s="25" r="AC127"/>
      <c t="str" s="28" r="AD127">
        <f t="shared" si="17"/>
        <v>79.3</v>
      </c>
      <c t="str" s="27" r="AE127">
        <f t="shared" si="18"/>
        <v>0</v>
      </c>
      <c t="s" s="25" r="AF127">
        <v>1200</v>
      </c>
      <c t="str" s="28" r="AG127">
        <f t="shared" si="19"/>
        <v>82.2</v>
      </c>
      <c t="str" s="27" r="AH127">
        <f t="shared" si="34"/>
        <v>1</v>
      </c>
      <c t="s" s="25" r="AI127">
        <v>1201</v>
      </c>
      <c t="str" s="28" r="AJ127">
        <f t="shared" si="21"/>
        <v>84.0</v>
      </c>
      <c t="str" s="27" r="AK127">
        <f t="shared" si="35"/>
        <v>1</v>
      </c>
      <c t="s" s="25" r="AL127">
        <v>1202</v>
      </c>
      <c t="str" s="28" r="AM127">
        <f t="shared" si="23"/>
        <v>227.1</v>
      </c>
      <c t="str" s="27" r="AN127">
        <f t="shared" si="29"/>
        <v>1</v>
      </c>
      <c s="25" r="AO127">
        <v>288.0</v>
      </c>
      <c t="str" s="29" r="AP127">
        <f t="shared" si="25"/>
        <v>288</v>
      </c>
      <c t="str" s="27" r="AQ127">
        <f t="shared" si="38"/>
        <v>1</v>
      </c>
      <c t="str" s="36" r="AR127">
        <f t="shared" si="27"/>
        <v>5</v>
      </c>
      <c s="23" r="AS127"/>
      <c s="3" r="AT127"/>
      <c s="3" r="AU127"/>
      <c s="3" r="AV127"/>
    </row>
    <row customHeight="1" r="128" ht="12.75">
      <c s="15" r="A128">
        <v>126.0</v>
      </c>
      <c s="24" r="B128">
        <v>41964.76940545139</v>
      </c>
      <c t="s" s="25" r="C128">
        <v>1203</v>
      </c>
      <c t="s" s="25" r="D128">
        <v>1204</v>
      </c>
      <c s="25" r="E128">
        <v>233311.0</v>
      </c>
      <c s="26" r="F128">
        <v>1.0</v>
      </c>
      <c t="str" s="26" r="G128">
        <f t="shared" si="1"/>
        <v>2</v>
      </c>
      <c t="str" s="26" r="H128">
        <f t="shared" si="2"/>
        <v>3</v>
      </c>
      <c t="str" s="26" r="I128">
        <f t="shared" si="3"/>
        <v>3</v>
      </c>
      <c t="str" s="26" r="J128">
        <f t="shared" si="4"/>
        <v>3</v>
      </c>
      <c t="str" s="26" r="K128">
        <f t="shared" si="5"/>
        <v>1</v>
      </c>
      <c t="str" s="26" r="L128">
        <f t="shared" si="6"/>
        <v>1</v>
      </c>
      <c s="27" r="M128">
        <v>2.0</v>
      </c>
      <c t="s" s="25" r="N128">
        <v>1205</v>
      </c>
      <c t="str" s="28" r="O128">
        <f t="shared" si="7"/>
        <v>88.9</v>
      </c>
      <c t="str" s="27" r="P128">
        <f t="shared" si="30"/>
        <v>1</v>
      </c>
      <c t="s" s="25" r="Q128">
        <v>1206</v>
      </c>
      <c t="str" s="28" r="R128">
        <f t="shared" si="9"/>
        <v>65.5</v>
      </c>
      <c t="str" s="27" r="S128">
        <f t="shared" si="31"/>
        <v>-1</v>
      </c>
      <c t="s" s="25" r="T128">
        <v>1207</v>
      </c>
      <c t="str" s="28" r="U128">
        <f t="shared" si="11"/>
        <v>64.5</v>
      </c>
      <c t="str" s="27" r="V128">
        <f t="shared" si="32"/>
        <v>-1</v>
      </c>
      <c t="s" s="25" r="W128">
        <v>1208</v>
      </c>
      <c t="str" s="28" r="X128">
        <f t="shared" si="13"/>
        <v>79.3</v>
      </c>
      <c t="str" s="27" r="Y128">
        <f t="shared" si="33"/>
        <v>-1</v>
      </c>
      <c s="25" r="Z128"/>
      <c t="str" s="28" r="AA128">
        <f t="shared" si="15"/>
        <v>75.9</v>
      </c>
      <c t="str" s="27" r="AB128">
        <f t="shared" si="16"/>
        <v>0</v>
      </c>
      <c t="s" s="25" r="AC128">
        <v>1209</v>
      </c>
      <c t="str" s="28" r="AD128">
        <f t="shared" si="17"/>
        <v>76.4</v>
      </c>
      <c t="str" s="27" r="AE128">
        <f t="shared" si="18"/>
        <v>1</v>
      </c>
      <c t="s" s="25" r="AF128">
        <v>1210</v>
      </c>
      <c t="str" s="28" r="AG128">
        <f t="shared" si="19"/>
        <v>83.7</v>
      </c>
      <c t="str" s="27" r="AH128">
        <f t="shared" si="34"/>
        <v>1</v>
      </c>
      <c t="s" s="25" r="AI128">
        <v>1211</v>
      </c>
      <c t="str" s="28" r="AJ128">
        <f t="shared" si="21"/>
        <v>81.6</v>
      </c>
      <c t="str" s="27" r="AK128">
        <f t="shared" si="35"/>
        <v>1</v>
      </c>
      <c t="s" s="25" r="AL128">
        <v>1212</v>
      </c>
      <c t="str" s="28" r="AM128">
        <f t="shared" si="23"/>
        <v>285.9</v>
      </c>
      <c t="str" s="27" r="AN128">
        <f t="shared" si="29"/>
        <v>1</v>
      </c>
      <c s="25" r="AO128">
        <v>1146.0</v>
      </c>
      <c t="str" s="29" r="AP128">
        <f t="shared" si="25"/>
        <v>1146</v>
      </c>
      <c t="str" s="27" r="AQ128">
        <f t="shared" si="38"/>
        <v>1</v>
      </c>
      <c t="str" s="36" r="AR128">
        <f t="shared" si="27"/>
        <v>5</v>
      </c>
      <c s="23" r="AS128"/>
      <c s="3" r="AT128"/>
      <c s="3" r="AU128"/>
      <c s="3" r="AV128"/>
    </row>
    <row customHeight="1" r="129" ht="12.75">
      <c s="15" r="A129">
        <v>127.0</v>
      </c>
      <c s="24" r="B129">
        <v>41964.77136275463</v>
      </c>
      <c t="s" s="25" r="C129">
        <v>1213</v>
      </c>
      <c t="s" s="25" r="D129">
        <v>1214</v>
      </c>
      <c s="25" r="E129">
        <v>239381.0</v>
      </c>
      <c s="26" r="F129">
        <v>1.0</v>
      </c>
      <c t="str" s="26" r="G129">
        <f t="shared" si="1"/>
        <v>2</v>
      </c>
      <c t="str" s="26" r="H129">
        <f t="shared" si="2"/>
        <v>3</v>
      </c>
      <c t="str" s="26" r="I129">
        <f t="shared" si="3"/>
        <v>9</v>
      </c>
      <c t="str" s="26" r="J129">
        <f t="shared" si="4"/>
        <v>3</v>
      </c>
      <c t="str" s="26" r="K129">
        <f t="shared" si="5"/>
        <v>8</v>
      </c>
      <c t="str" s="26" r="L129">
        <f t="shared" si="6"/>
        <v>1</v>
      </c>
      <c s="27" r="M129">
        <v>2.0</v>
      </c>
      <c t="s" s="25" r="N129">
        <v>1215</v>
      </c>
      <c t="str" s="28" r="O129">
        <f t="shared" si="7"/>
        <v>89.3</v>
      </c>
      <c t="str" s="27" r="P129">
        <f t="shared" si="30"/>
        <v>1</v>
      </c>
      <c t="s" s="25" r="Q129">
        <v>1216</v>
      </c>
      <c t="str" s="28" r="R129">
        <f t="shared" si="9"/>
        <v>64.4</v>
      </c>
      <c t="str" s="27" r="S129">
        <f t="shared" si="31"/>
        <v>-1</v>
      </c>
      <c t="s" s="25" r="T129">
        <v>1217</v>
      </c>
      <c t="str" s="28" r="U129">
        <f t="shared" si="11"/>
        <v>64.3</v>
      </c>
      <c t="str" s="27" r="V129">
        <f t="shared" si="32"/>
        <v>1</v>
      </c>
      <c t="s" s="25" r="W129">
        <v>1218</v>
      </c>
      <c t="str" s="28" r="X129">
        <f t="shared" si="13"/>
        <v>80.0</v>
      </c>
      <c t="str" s="27" r="Y129">
        <f t="shared" si="33"/>
        <v>1</v>
      </c>
      <c s="25" r="Z129"/>
      <c t="str" s="28" r="AA129">
        <f t="shared" si="15"/>
        <v>82.6</v>
      </c>
      <c t="str" s="27" r="AB129">
        <f t="shared" si="16"/>
        <v>0</v>
      </c>
      <c s="25" r="AC129"/>
      <c t="str" s="28" r="AD129">
        <f t="shared" si="17"/>
        <v>78.8</v>
      </c>
      <c t="str" s="27" r="AE129">
        <f t="shared" si="18"/>
        <v>0</v>
      </c>
      <c t="s" s="25" r="AF129">
        <v>1219</v>
      </c>
      <c t="str" s="28" r="AG129">
        <f t="shared" si="19"/>
        <v>83.7</v>
      </c>
      <c t="str" s="27" r="AH129">
        <f t="shared" si="34"/>
        <v>1</v>
      </c>
      <c t="s" s="25" r="AI129">
        <v>1220</v>
      </c>
      <c t="str" s="28" r="AJ129">
        <f t="shared" si="21"/>
        <v>83.7</v>
      </c>
      <c t="str" s="27" r="AK129">
        <f t="shared" si="35"/>
        <v>1</v>
      </c>
      <c s="25" r="AL129"/>
      <c t="str" s="28" r="AM129">
        <f t="shared" si="23"/>
        <v>285.9</v>
      </c>
      <c t="str" s="27" r="AN129">
        <f t="shared" si="29"/>
        <v>0</v>
      </c>
      <c t="s" s="33" r="AO129">
        <v>1221</v>
      </c>
      <c t="str" s="29" r="AP129">
        <f t="shared" si="25"/>
        <v>228</v>
      </c>
      <c s="27" r="AQ129">
        <v>-1.0</v>
      </c>
      <c t="str" s="36" r="AR129">
        <f t="shared" si="27"/>
        <v>5</v>
      </c>
      <c s="23" r="AS129"/>
      <c s="3" r="AT129"/>
      <c s="3" r="AU129"/>
      <c s="3" r="AV129"/>
    </row>
    <row customHeight="1" r="130" ht="12.75">
      <c s="15" r="A130">
        <v>128.0</v>
      </c>
      <c s="24" r="B130">
        <v>41964.78029645833</v>
      </c>
      <c t="s" s="25" r="C130">
        <v>1222</v>
      </c>
      <c t="s" s="25" r="D130">
        <v>1223</v>
      </c>
      <c s="25" r="E130">
        <v>239609.0</v>
      </c>
      <c s="26" r="F130">
        <v>1.0</v>
      </c>
      <c t="str" s="26" r="G130">
        <f t="shared" si="1"/>
        <v>2</v>
      </c>
      <c t="str" s="26" r="H130">
        <f t="shared" si="2"/>
        <v>3</v>
      </c>
      <c t="str" s="26" r="I130">
        <f t="shared" si="3"/>
        <v>9</v>
      </c>
      <c t="str" s="26" r="J130">
        <f t="shared" si="4"/>
        <v>6</v>
      </c>
      <c t="str" s="26" r="K130">
        <f t="shared" si="5"/>
        <v>0</v>
      </c>
      <c t="str" s="26" r="L130">
        <f t="shared" si="6"/>
        <v>9</v>
      </c>
      <c s="27" r="M130">
        <v>2.0</v>
      </c>
      <c t="s" s="25" r="N130">
        <v>1224</v>
      </c>
      <c t="str" s="28" r="O130">
        <f t="shared" si="7"/>
        <v>98.5</v>
      </c>
      <c t="str" s="27" r="P130">
        <f t="shared" si="30"/>
        <v>1</v>
      </c>
      <c t="s" s="25" r="Q130">
        <v>1225</v>
      </c>
      <c t="str" s="28" r="R130">
        <f t="shared" si="9"/>
        <v>73.7</v>
      </c>
      <c t="str" s="27" r="S130">
        <f t="shared" si="31"/>
        <v>-1</v>
      </c>
      <c t="s" s="31" r="T130">
        <v>1226</v>
      </c>
      <c t="str" s="28" r="U130">
        <f t="shared" si="11"/>
        <v>73.4</v>
      </c>
      <c t="str" s="27" r="V130">
        <f t="shared" si="32"/>
        <v>-1</v>
      </c>
      <c t="s" s="25" r="W130">
        <v>1227</v>
      </c>
      <c t="str" s="28" r="X130">
        <f t="shared" si="13"/>
        <v>86.6</v>
      </c>
      <c t="str" s="27" r="Y130">
        <f t="shared" si="33"/>
        <v>1</v>
      </c>
      <c s="25" r="Z130"/>
      <c t="str" s="28" r="AA130">
        <f t="shared" si="15"/>
        <v>78.0</v>
      </c>
      <c t="str" s="27" r="AB130">
        <f t="shared" si="16"/>
        <v>0</v>
      </c>
      <c t="s" s="25" r="AC130">
        <v>1228</v>
      </c>
      <c t="str" s="28" r="AD130">
        <f t="shared" si="17"/>
        <v>79.8</v>
      </c>
      <c t="str" s="27" r="AE130">
        <f t="shared" si="18"/>
        <v>1</v>
      </c>
      <c t="s" s="25" r="AF130">
        <v>1229</v>
      </c>
      <c t="str" s="28" r="AG130">
        <f t="shared" si="19"/>
        <v>87.8</v>
      </c>
      <c t="str" s="27" r="AH130">
        <f t="shared" si="34"/>
        <v>1</v>
      </c>
      <c t="s" s="31" r="AI130">
        <v>1230</v>
      </c>
      <c t="str" s="28" r="AJ130">
        <f t="shared" si="21"/>
        <v>84.3</v>
      </c>
      <c t="str" s="27" r="AK130">
        <f t="shared" si="35"/>
        <v>-1</v>
      </c>
      <c t="s" s="25" r="AL130">
        <v>1231</v>
      </c>
      <c t="str" s="28" r="AM130">
        <f t="shared" si="23"/>
        <v>180.4</v>
      </c>
      <c t="str" s="27" r="AN130">
        <f t="shared" si="29"/>
        <v>1</v>
      </c>
      <c s="25" r="AO130">
        <v>1443.0</v>
      </c>
      <c t="str" s="29" r="AP130">
        <f t="shared" si="25"/>
        <v>1443</v>
      </c>
      <c t="str" s="27" r="AQ130">
        <f ref="AQ130:AQ149" t="shared" si="39">IF(AO130="",0,IF(ABS(AO130-AP130)&lt;=0.5,1,-1))</f>
        <v>1</v>
      </c>
      <c t="str" s="36" r="AR130">
        <f t="shared" si="27"/>
        <v>5</v>
      </c>
      <c s="23" r="AS130"/>
      <c s="3" r="AT130"/>
      <c s="3" r="AU130"/>
      <c s="3" r="AV130"/>
    </row>
    <row customHeight="1" r="131" ht="12.75">
      <c s="15" r="A131">
        <v>129.0</v>
      </c>
      <c s="24" r="B131">
        <v>41964.77381425926</v>
      </c>
      <c t="s" s="25" r="C131">
        <v>1232</v>
      </c>
      <c t="s" s="25" r="D131">
        <v>1233</v>
      </c>
      <c s="25" r="E131">
        <v>240609.0</v>
      </c>
      <c s="26" r="F131">
        <v>1.0</v>
      </c>
      <c t="str" s="26" r="G131">
        <f t="shared" si="1"/>
        <v>2</v>
      </c>
      <c t="str" s="26" r="H131">
        <f t="shared" si="2"/>
        <v>4</v>
      </c>
      <c t="str" s="26" r="I131">
        <f t="shared" si="3"/>
        <v>0</v>
      </c>
      <c t="str" s="26" r="J131">
        <f t="shared" si="4"/>
        <v>6</v>
      </c>
      <c t="str" s="26" r="K131">
        <f t="shared" si="5"/>
        <v>0</v>
      </c>
      <c t="str" s="26" r="L131">
        <f t="shared" si="6"/>
        <v>9</v>
      </c>
      <c s="27" r="M131">
        <v>2.0</v>
      </c>
      <c t="s" s="25" r="N131">
        <v>1234</v>
      </c>
      <c t="str" s="28" r="O131">
        <f t="shared" si="7"/>
        <v>98.5</v>
      </c>
      <c t="str" s="27" r="P131">
        <f t="shared" si="30"/>
        <v>1</v>
      </c>
      <c t="s" s="25" r="Q131">
        <v>1235</v>
      </c>
      <c t="str" s="28" r="R131">
        <f t="shared" si="9"/>
        <v>73.7</v>
      </c>
      <c t="str" s="27" r="S131">
        <f t="shared" si="31"/>
        <v>-1</v>
      </c>
      <c t="s" s="25" r="T131">
        <v>1236</v>
      </c>
      <c t="str" s="28" r="U131">
        <f t="shared" si="11"/>
        <v>72.3</v>
      </c>
      <c t="str" s="27" r="V131">
        <f t="shared" si="32"/>
        <v>-1</v>
      </c>
      <c t="s" s="25" r="W131">
        <v>1237</v>
      </c>
      <c t="str" s="28" r="X131">
        <f t="shared" si="13"/>
        <v>86.6</v>
      </c>
      <c t="str" s="27" r="Y131">
        <f t="shared" si="33"/>
        <v>1</v>
      </c>
      <c s="25" r="Z131"/>
      <c t="str" s="28" r="AA131">
        <f t="shared" si="15"/>
        <v>78.0</v>
      </c>
      <c t="str" s="27" r="AB131">
        <f t="shared" si="16"/>
        <v>0</v>
      </c>
      <c t="s" s="25" r="AC131">
        <v>1238</v>
      </c>
      <c t="str" s="28" r="AD131">
        <f t="shared" si="17"/>
        <v>79.8</v>
      </c>
      <c t="str" s="27" r="AE131">
        <f t="shared" si="18"/>
        <v>-1</v>
      </c>
      <c t="s" s="25" r="AF131">
        <v>1239</v>
      </c>
      <c t="str" s="28" r="AG131">
        <f t="shared" si="19"/>
        <v>87.8</v>
      </c>
      <c t="str" s="27" r="AH131">
        <f t="shared" si="34"/>
        <v>1</v>
      </c>
      <c t="s" s="25" r="AI131">
        <v>1240</v>
      </c>
      <c t="str" s="28" r="AJ131">
        <f t="shared" si="21"/>
        <v>83.7</v>
      </c>
      <c t="str" s="27" r="AK131">
        <f t="shared" si="35"/>
        <v>1</v>
      </c>
      <c t="s" s="25" r="AL131">
        <v>1241</v>
      </c>
      <c t="str" s="28" r="AM131">
        <f t="shared" si="23"/>
        <v>180.4</v>
      </c>
      <c t="str" s="27" r="AN131">
        <f t="shared" si="29"/>
        <v>1</v>
      </c>
      <c s="25" r="AO131">
        <v>1443.0</v>
      </c>
      <c t="str" s="29" r="AP131">
        <f t="shared" si="25"/>
        <v>1443</v>
      </c>
      <c t="str" s="27" r="AQ131">
        <f t="shared" si="39"/>
        <v>1</v>
      </c>
      <c t="str" s="36" r="AR131">
        <f t="shared" si="27"/>
        <v>5</v>
      </c>
      <c s="23" r="AS131"/>
      <c s="3" r="AT131"/>
      <c s="3" r="AU131"/>
      <c s="3" r="AV131"/>
    </row>
    <row customHeight="1" r="132" ht="12.75">
      <c s="15" r="A132">
        <v>130.0</v>
      </c>
      <c s="24" r="B132">
        <v>41964.769865787035</v>
      </c>
      <c t="s" s="25" r="C132">
        <v>1242</v>
      </c>
      <c t="s" s="25" r="D132">
        <v>1243</v>
      </c>
      <c s="25" r="E132">
        <v>211410.0</v>
      </c>
      <c s="26" r="F132">
        <v>1.0</v>
      </c>
      <c t="str" s="26" r="G132">
        <f t="shared" si="1"/>
        <v>2</v>
      </c>
      <c t="str" s="26" r="H132">
        <f t="shared" si="2"/>
        <v>1</v>
      </c>
      <c t="str" s="26" r="I132">
        <f t="shared" si="3"/>
        <v>1</v>
      </c>
      <c t="str" s="26" r="J132">
        <f t="shared" si="4"/>
        <v>4</v>
      </c>
      <c t="str" s="26" r="K132">
        <f t="shared" si="5"/>
        <v>1</v>
      </c>
      <c t="str" s="26" r="L132">
        <f t="shared" si="6"/>
        <v>0</v>
      </c>
      <c s="27" r="M132">
        <v>2.0</v>
      </c>
      <c t="s" s="25" r="N132">
        <v>1244</v>
      </c>
      <c t="str" s="28" r="O132">
        <f t="shared" si="7"/>
        <v>88.5</v>
      </c>
      <c t="str" s="27" r="P132">
        <f t="shared" si="30"/>
        <v>1</v>
      </c>
      <c t="s" s="25" r="Q132">
        <v>1245</v>
      </c>
      <c t="str" s="28" r="R132">
        <f t="shared" si="9"/>
        <v>64.5</v>
      </c>
      <c t="str" s="27" r="S132">
        <f t="shared" si="31"/>
        <v>1</v>
      </c>
      <c t="s" s="25" r="T132">
        <v>1246</v>
      </c>
      <c t="str" s="28" r="U132">
        <f t="shared" si="11"/>
        <v>63.2</v>
      </c>
      <c t="str" s="27" r="V132">
        <f t="shared" si="32"/>
        <v>-1</v>
      </c>
      <c t="s" s="25" r="W132">
        <v>1247</v>
      </c>
      <c t="str" s="28" r="X132">
        <f t="shared" si="13"/>
        <v>78.3</v>
      </c>
      <c t="str" s="27" r="Y132">
        <f t="shared" si="33"/>
        <v>1</v>
      </c>
      <c s="25" r="Z132"/>
      <c t="str" s="28" r="AA132">
        <f t="shared" si="15"/>
        <v>76.3</v>
      </c>
      <c t="str" s="27" r="AB132">
        <f t="shared" si="16"/>
        <v>0</v>
      </c>
      <c s="25" r="AC132"/>
      <c t="str" s="28" r="AD132">
        <f t="shared" si="17"/>
        <v>76.0</v>
      </c>
      <c t="str" s="27" r="AE132">
        <f t="shared" si="18"/>
        <v>0</v>
      </c>
      <c t="s" s="25" r="AF132">
        <v>1248</v>
      </c>
      <c t="str" s="28" r="AG132">
        <f t="shared" si="19"/>
        <v>84.5</v>
      </c>
      <c t="str" s="27" r="AH132">
        <f t="shared" si="34"/>
        <v>1</v>
      </c>
      <c t="s" s="25" r="AI132">
        <v>1249</v>
      </c>
      <c t="str" s="28" r="AJ132">
        <f t="shared" si="21"/>
        <v>81.4</v>
      </c>
      <c t="str" s="27" r="AK132">
        <f t="shared" si="35"/>
        <v>1</v>
      </c>
      <c t="s" s="25" r="AL132">
        <v>1250</v>
      </c>
      <c t="str" s="28" r="AM132">
        <f t="shared" si="23"/>
        <v>302.9</v>
      </c>
      <c t="str" s="27" r="AN132">
        <f t="shared" si="29"/>
        <v>-1</v>
      </c>
      <c s="25" r="AO132">
        <v>1147.0</v>
      </c>
      <c t="str" s="29" r="AP132">
        <f t="shared" si="25"/>
        <v>1146</v>
      </c>
      <c t="str" s="27" r="AQ132">
        <f t="shared" si="39"/>
        <v>-1</v>
      </c>
      <c t="str" s="36" r="AR132">
        <f t="shared" si="27"/>
        <v>4</v>
      </c>
      <c s="23" r="AS132"/>
      <c s="3" r="AT132"/>
      <c s="3" r="AU132"/>
      <c s="3" r="AV132"/>
    </row>
    <row customHeight="1" r="133" ht="12.75">
      <c s="15" r="A133">
        <v>131.0</v>
      </c>
      <c s="24" r="B133">
        <v>41964.764284467594</v>
      </c>
      <c t="s" s="25" r="C133">
        <v>1251</v>
      </c>
      <c t="s" s="25" r="D133">
        <v>1252</v>
      </c>
      <c s="25" r="E133">
        <v>239485.0</v>
      </c>
      <c s="26" r="F133">
        <v>1.0</v>
      </c>
      <c t="str" s="26" r="G133">
        <f t="shared" si="1"/>
        <v>2</v>
      </c>
      <c t="str" s="26" r="H133">
        <f t="shared" si="2"/>
        <v>3</v>
      </c>
      <c t="str" s="26" r="I133">
        <f t="shared" si="3"/>
        <v>9</v>
      </c>
      <c t="str" s="26" r="J133">
        <f t="shared" si="4"/>
        <v>4</v>
      </c>
      <c t="str" s="26" r="K133">
        <f t="shared" si="5"/>
        <v>8</v>
      </c>
      <c t="str" s="26" r="L133">
        <f t="shared" si="6"/>
        <v>5</v>
      </c>
      <c s="27" r="M133">
        <v>2.0</v>
      </c>
      <c t="s" s="25" r="N133">
        <v>1253</v>
      </c>
      <c t="str" s="28" r="O133">
        <f t="shared" si="7"/>
        <v>93.9</v>
      </c>
      <c t="str" s="27" r="P133">
        <f t="shared" si="30"/>
        <v>1</v>
      </c>
      <c t="s" s="25" r="Q133">
        <v>1254</v>
      </c>
      <c t="str" s="28" r="R133">
        <f t="shared" si="9"/>
        <v>68.4</v>
      </c>
      <c t="str" s="27" r="S133">
        <f t="shared" si="31"/>
        <v>1</v>
      </c>
      <c t="s" s="25" r="T133">
        <v>1255</v>
      </c>
      <c t="str" s="28" r="U133">
        <f t="shared" si="11"/>
        <v>68.3</v>
      </c>
      <c t="str" s="27" r="V133">
        <f t="shared" si="32"/>
        <v>1</v>
      </c>
      <c t="s" s="33" r="W133">
        <v>1256</v>
      </c>
      <c t="str" s="28" r="X133">
        <f t="shared" si="13"/>
        <v>83.7</v>
      </c>
      <c t="str" s="27" r="Y133">
        <f t="shared" si="33"/>
        <v>-1</v>
      </c>
      <c s="25" r="Z133"/>
      <c t="str" s="28" r="AA133">
        <f t="shared" si="15"/>
        <v>82.8</v>
      </c>
      <c t="str" s="27" r="AB133">
        <f t="shared" si="16"/>
        <v>0</v>
      </c>
      <c s="25" r="AC133"/>
      <c t="str" s="28" r="AD133">
        <f t="shared" si="17"/>
        <v>79.9</v>
      </c>
      <c t="str" s="27" r="AE133">
        <f t="shared" si="18"/>
        <v>0</v>
      </c>
      <c s="25" r="AF133"/>
      <c t="str" s="28" r="AG133">
        <f t="shared" si="19"/>
        <v>85.2</v>
      </c>
      <c t="str" s="27" r="AH133">
        <f t="shared" si="34"/>
        <v>0</v>
      </c>
      <c t="s" s="25" r="AI133">
        <v>1257</v>
      </c>
      <c t="str" s="28" r="AJ133">
        <f t="shared" si="21"/>
        <v>84.4</v>
      </c>
      <c t="str" s="27" r="AK133">
        <f t="shared" si="35"/>
        <v>-1</v>
      </c>
      <c t="s" s="25" r="AL133">
        <v>1258</v>
      </c>
      <c t="str" s="28" r="AM133">
        <f t="shared" si="23"/>
        <v>227.1</v>
      </c>
      <c t="str" s="27" r="AN133">
        <f t="shared" si="29"/>
        <v>1</v>
      </c>
      <c s="25" r="AO133"/>
      <c t="str" s="29" r="AP133">
        <f t="shared" si="25"/>
        <v>228</v>
      </c>
      <c t="str" s="27" r="AQ133">
        <f t="shared" si="39"/>
        <v>0</v>
      </c>
      <c t="str" s="36" r="AR133">
        <f t="shared" si="27"/>
        <v>4</v>
      </c>
      <c s="23" r="AS133"/>
      <c s="3" r="AT133"/>
      <c s="3" r="AU133"/>
      <c s="3" r="AV133"/>
    </row>
    <row customHeight="1" r="134" ht="12.75">
      <c s="15" r="A134">
        <v>132.0</v>
      </c>
      <c s="24" r="B134">
        <v>41964.76781853009</v>
      </c>
      <c t="s" s="25" r="C134">
        <v>1259</v>
      </c>
      <c t="s" s="25" r="D134">
        <v>1260</v>
      </c>
      <c s="25" r="E134">
        <v>233164.0</v>
      </c>
      <c s="26" r="F134">
        <v>1.0</v>
      </c>
      <c t="str" s="26" r="G134">
        <f t="shared" si="1"/>
        <v>2</v>
      </c>
      <c t="str" s="26" r="H134">
        <f t="shared" si="2"/>
        <v>3</v>
      </c>
      <c t="str" s="26" r="I134">
        <f t="shared" si="3"/>
        <v>3</v>
      </c>
      <c t="str" s="26" r="J134">
        <f t="shared" si="4"/>
        <v>1</v>
      </c>
      <c t="str" s="26" r="K134">
        <f t="shared" si="5"/>
        <v>6</v>
      </c>
      <c t="str" s="26" r="L134">
        <f t="shared" si="6"/>
        <v>4</v>
      </c>
      <c s="27" r="M134">
        <v>2.0</v>
      </c>
      <c t="s" s="25" r="N134">
        <v>1261</v>
      </c>
      <c t="str" s="28" r="O134">
        <f t="shared" si="7"/>
        <v>90.6</v>
      </c>
      <c t="str" s="27" r="P134">
        <f t="shared" si="30"/>
        <v>1</v>
      </c>
      <c t="s" s="25" r="Q134">
        <v>1262</v>
      </c>
      <c t="str" s="28" r="R134">
        <f t="shared" si="9"/>
        <v>67.7</v>
      </c>
      <c t="str" s="27" r="S134">
        <f t="shared" si="31"/>
        <v>-1</v>
      </c>
      <c t="s" s="25" r="T134">
        <v>1263</v>
      </c>
      <c t="str" s="28" r="U134">
        <f t="shared" si="11"/>
        <v>66.8</v>
      </c>
      <c t="str" s="27" r="V134">
        <f t="shared" si="32"/>
        <v>-1</v>
      </c>
      <c t="s" s="25" r="W134">
        <v>1264</v>
      </c>
      <c t="str" s="28" r="X134">
        <f t="shared" si="13"/>
        <v>82.6</v>
      </c>
      <c t="str" s="27" r="Y134">
        <f t="shared" si="33"/>
        <v>1</v>
      </c>
      <c s="25" r="Z134"/>
      <c t="str" s="28" r="AA134">
        <f t="shared" si="15"/>
        <v>80.1</v>
      </c>
      <c t="str" s="27" r="AB134">
        <f t="shared" si="16"/>
        <v>0</v>
      </c>
      <c s="25" r="AC134"/>
      <c t="str" s="28" r="AD134">
        <f t="shared" si="17"/>
        <v>78.7</v>
      </c>
      <c t="str" s="27" r="AE134">
        <f t="shared" si="18"/>
        <v>0</v>
      </c>
      <c t="s" s="25" r="AF134">
        <v>1265</v>
      </c>
      <c t="str" s="28" r="AG134">
        <f t="shared" si="19"/>
        <v>82.1</v>
      </c>
      <c t="str" s="27" r="AH134">
        <f t="shared" si="34"/>
        <v>1</v>
      </c>
      <c t="s" s="25" r="AI134">
        <v>1266</v>
      </c>
      <c t="str" s="28" r="AJ134">
        <f t="shared" si="21"/>
        <v>83.2</v>
      </c>
      <c t="str" s="27" r="AK134">
        <f t="shared" si="35"/>
        <v>1</v>
      </c>
      <c t="s" s="25" r="AL134">
        <v>1267</v>
      </c>
      <c t="str" s="28" r="AM134">
        <f t="shared" si="23"/>
        <v>240.6</v>
      </c>
      <c t="str" s="27" r="AN134">
        <f t="shared" si="29"/>
        <v>-1</v>
      </c>
      <c s="25" r="AO134">
        <v>362.0</v>
      </c>
      <c t="str" s="29" r="AP134">
        <f t="shared" si="25"/>
        <v>362</v>
      </c>
      <c t="str" s="27" r="AQ134">
        <f t="shared" si="39"/>
        <v>1</v>
      </c>
      <c t="str" s="36" r="AR134">
        <f t="shared" si="27"/>
        <v>4</v>
      </c>
      <c s="23" r="AS134"/>
      <c s="3" r="AT134"/>
      <c s="3" r="AU134"/>
      <c s="3" r="AV134"/>
    </row>
    <row customHeight="1" r="135" ht="12.75">
      <c s="15" r="A135">
        <v>133.0</v>
      </c>
      <c s="24" r="B135">
        <v>41964.770324895835</v>
      </c>
      <c t="s" s="25" r="C135">
        <v>1268</v>
      </c>
      <c t="s" s="25" r="D135">
        <v>1269</v>
      </c>
      <c s="25" r="E135">
        <v>242541.0</v>
      </c>
      <c s="26" r="F135">
        <v>1.0</v>
      </c>
      <c t="str" s="26" r="G135">
        <f t="shared" si="1"/>
        <v>2</v>
      </c>
      <c t="str" s="26" r="H135">
        <f t="shared" si="2"/>
        <v>4</v>
      </c>
      <c t="str" s="26" r="I135">
        <f t="shared" si="3"/>
        <v>2</v>
      </c>
      <c t="str" s="26" r="J135">
        <f t="shared" si="4"/>
        <v>5</v>
      </c>
      <c t="str" s="26" r="K135">
        <f t="shared" si="5"/>
        <v>4</v>
      </c>
      <c t="str" s="26" r="L135">
        <f t="shared" si="6"/>
        <v>1</v>
      </c>
      <c s="27" r="M135">
        <v>2.0</v>
      </c>
      <c t="s" s="25" r="N135">
        <v>1270</v>
      </c>
      <c t="str" s="28" r="O135">
        <f t="shared" si="7"/>
        <v>90.2</v>
      </c>
      <c t="str" s="27" r="P135">
        <f t="shared" si="30"/>
        <v>1</v>
      </c>
      <c t="s" s="25" r="Q135">
        <v>1271</v>
      </c>
      <c t="str" s="28" r="R135">
        <f t="shared" si="9"/>
        <v>65.0</v>
      </c>
      <c t="str" s="27" r="S135">
        <f t="shared" si="31"/>
        <v>1</v>
      </c>
      <c t="s" s="25" r="T135">
        <v>1272</v>
      </c>
      <c t="str" s="28" r="U135">
        <f t="shared" si="11"/>
        <v>64.0</v>
      </c>
      <c t="str" s="27" r="V135">
        <f t="shared" si="32"/>
        <v>-1</v>
      </c>
      <c t="s" s="25" r="W135">
        <v>1273</v>
      </c>
      <c t="str" s="28" r="X135">
        <f t="shared" si="13"/>
        <v>79.6</v>
      </c>
      <c t="str" s="27" r="Y135">
        <f t="shared" si="33"/>
        <v>1</v>
      </c>
      <c s="25" r="Z135"/>
      <c t="str" s="28" r="AA135">
        <f t="shared" si="15"/>
        <v>79.1</v>
      </c>
      <c t="str" s="27" r="AB135">
        <f t="shared" si="16"/>
        <v>0</v>
      </c>
      <c s="25" r="AC135"/>
      <c t="str" s="28" r="AD135">
        <f t="shared" si="17"/>
        <v>77.2</v>
      </c>
      <c t="str" s="27" r="AE135">
        <f t="shared" si="18"/>
        <v>0</v>
      </c>
      <c t="s" s="25" r="AF135">
        <v>1274</v>
      </c>
      <c t="str" s="28" r="AG135">
        <f t="shared" si="19"/>
        <v>85.7</v>
      </c>
      <c t="str" s="27" r="AH135">
        <f t="shared" si="34"/>
        <v>1</v>
      </c>
      <c t="s" s="25" r="AI135">
        <v>1275</v>
      </c>
      <c t="str" s="28" r="AJ135">
        <f t="shared" si="21"/>
        <v>82.4</v>
      </c>
      <c t="str" s="27" r="AK135">
        <f t="shared" si="35"/>
        <v>1</v>
      </c>
      <c t="s" s="25" r="AL135">
        <v>1276</v>
      </c>
      <c t="str" s="28" r="AM135">
        <f t="shared" si="23"/>
        <v>285.9</v>
      </c>
      <c t="str" s="27" r="AN135">
        <f t="shared" si="29"/>
        <v>-1</v>
      </c>
      <c s="25" r="AO135">
        <v>575.0</v>
      </c>
      <c t="str" s="29" r="AP135">
        <f t="shared" si="25"/>
        <v>574</v>
      </c>
      <c t="str" s="27" r="AQ135">
        <f t="shared" si="39"/>
        <v>-1</v>
      </c>
      <c t="str" s="36" r="AR135">
        <f t="shared" si="27"/>
        <v>4</v>
      </c>
      <c s="23" r="AS135"/>
      <c s="3" r="AT135"/>
      <c s="3" r="AU135"/>
      <c s="3" r="AV135"/>
    </row>
    <row customHeight="1" r="136" ht="12.75">
      <c s="15" r="A136">
        <v>134.0</v>
      </c>
      <c s="24" r="B136">
        <v>41964.76592236111</v>
      </c>
      <c t="s" s="25" r="C136">
        <v>1277</v>
      </c>
      <c t="s" s="25" r="D136">
        <v>1278</v>
      </c>
      <c s="25" r="E136">
        <v>239517.0</v>
      </c>
      <c s="26" r="F136">
        <v>1.0</v>
      </c>
      <c t="str" s="26" r="G136">
        <f t="shared" si="1"/>
        <v>2</v>
      </c>
      <c t="str" s="26" r="H136">
        <f t="shared" si="2"/>
        <v>3</v>
      </c>
      <c t="str" s="26" r="I136">
        <f t="shared" si="3"/>
        <v>9</v>
      </c>
      <c t="str" s="26" r="J136">
        <f t="shared" si="4"/>
        <v>5</v>
      </c>
      <c t="str" s="26" r="K136">
        <f t="shared" si="5"/>
        <v>1</v>
      </c>
      <c t="str" s="26" r="L136">
        <f t="shared" si="6"/>
        <v>7</v>
      </c>
      <c s="27" r="M136">
        <v>2.0</v>
      </c>
      <c t="s" s="25" r="N136">
        <v>1279</v>
      </c>
      <c t="str" s="28" r="O136">
        <f t="shared" si="7"/>
        <v>96.1</v>
      </c>
      <c t="str" s="27" r="P136">
        <f t="shared" si="30"/>
        <v>-1</v>
      </c>
      <c t="s" s="25" r="Q136">
        <v>1280</v>
      </c>
      <c t="str" s="28" r="R136">
        <f t="shared" si="9"/>
        <v>71.5</v>
      </c>
      <c t="str" s="27" r="S136">
        <f t="shared" si="31"/>
        <v>1</v>
      </c>
      <c t="s" s="25" r="T136">
        <v>1281</v>
      </c>
      <c t="str" s="28" r="U136">
        <f t="shared" si="11"/>
        <v>71.2</v>
      </c>
      <c t="str" s="27" r="V136">
        <f t="shared" si="32"/>
        <v>1</v>
      </c>
      <c t="s" s="25" r="W136">
        <v>1282</v>
      </c>
      <c t="str" s="28" r="X136">
        <f t="shared" si="13"/>
        <v>84.9</v>
      </c>
      <c t="str" s="27" r="Y136">
        <f t="shared" si="33"/>
        <v>-1</v>
      </c>
      <c s="25" r="Z136"/>
      <c t="str" s="28" r="AA136">
        <f t="shared" si="15"/>
        <v>77.5</v>
      </c>
      <c t="str" s="27" r="AB136">
        <f t="shared" si="16"/>
        <v>0</v>
      </c>
      <c s="25" r="AC136"/>
      <c t="str" s="28" r="AD136">
        <f t="shared" si="17"/>
        <v>79.0</v>
      </c>
      <c t="str" s="27" r="AE136">
        <f t="shared" si="18"/>
        <v>0</v>
      </c>
      <c t="s" s="25" r="AF136">
        <v>1283</v>
      </c>
      <c t="str" s="28" r="AG136">
        <f t="shared" si="19"/>
        <v>86.5</v>
      </c>
      <c t="str" s="27" r="AH136">
        <f t="shared" si="34"/>
        <v>1</v>
      </c>
      <c t="s" s="25" r="AI136">
        <v>1284</v>
      </c>
      <c t="str" s="28" r="AJ136">
        <f t="shared" si="21"/>
        <v>83.8</v>
      </c>
      <c t="str" s="27" r="AK136">
        <f t="shared" si="35"/>
        <v>1</v>
      </c>
      <c t="s" s="25" r="AL136">
        <v>1285</v>
      </c>
      <c t="str" s="28" r="AM136">
        <f t="shared" si="23"/>
        <v>202.4</v>
      </c>
      <c t="str" s="27" r="AN136">
        <f t="shared" si="29"/>
        <v>1</v>
      </c>
      <c s="25" r="AO136">
        <v>19.0</v>
      </c>
      <c t="str" s="29" r="AP136">
        <f t="shared" si="25"/>
        <v>1146</v>
      </c>
      <c t="str" s="27" r="AQ136">
        <f t="shared" si="39"/>
        <v>-1</v>
      </c>
      <c t="str" s="36" r="AR136">
        <f t="shared" si="27"/>
        <v>4</v>
      </c>
      <c s="23" r="AS136"/>
      <c s="3" r="AT136"/>
      <c s="3" r="AU136"/>
      <c s="3" r="AV136"/>
    </row>
    <row customHeight="1" r="137" ht="12.75">
      <c s="15" r="A137">
        <v>135.0</v>
      </c>
      <c s="24" r="B137">
        <v>41964.765942592596</v>
      </c>
      <c t="s" s="25" r="C137">
        <v>1286</v>
      </c>
      <c t="s" s="25" r="D137">
        <v>1287</v>
      </c>
      <c s="25" r="E137">
        <v>233242.0</v>
      </c>
      <c s="26" r="F137">
        <v>1.0</v>
      </c>
      <c t="str" s="26" r="G137">
        <f t="shared" si="1"/>
        <v>2</v>
      </c>
      <c t="str" s="26" r="H137">
        <f t="shared" si="2"/>
        <v>3</v>
      </c>
      <c t="str" s="26" r="I137">
        <f t="shared" si="3"/>
        <v>3</v>
      </c>
      <c t="str" s="26" r="J137">
        <f t="shared" si="4"/>
        <v>2</v>
      </c>
      <c t="str" s="26" r="K137">
        <f t="shared" si="5"/>
        <v>4</v>
      </c>
      <c t="str" s="26" r="L137">
        <f t="shared" si="6"/>
        <v>2</v>
      </c>
      <c s="27" r="M137">
        <v>2.0</v>
      </c>
      <c t="s" s="31" r="N137">
        <v>1288</v>
      </c>
      <c t="str" s="28" r="O137">
        <f t="shared" si="7"/>
        <v>89.3</v>
      </c>
      <c t="str" s="27" r="P137">
        <f t="shared" si="30"/>
        <v>1</v>
      </c>
      <c t="s" s="31" r="Q137">
        <v>1289</v>
      </c>
      <c t="str" s="28" r="R137">
        <f t="shared" si="9"/>
        <v>66.0</v>
      </c>
      <c t="str" s="27" r="S137">
        <f t="shared" si="31"/>
        <v>-1</v>
      </c>
      <c t="s" s="31" r="T137">
        <v>1290</v>
      </c>
      <c t="str" s="28" r="U137">
        <f t="shared" si="11"/>
        <v>65.1</v>
      </c>
      <c t="str" s="27" r="V137">
        <f t="shared" si="32"/>
        <v>-1</v>
      </c>
      <c t="s" s="31" r="W137">
        <v>1291</v>
      </c>
      <c t="str" s="28" r="X137">
        <f t="shared" si="13"/>
        <v>80.5</v>
      </c>
      <c t="str" s="27" r="Y137">
        <f t="shared" si="33"/>
        <v>1</v>
      </c>
      <c s="25" r="Z137"/>
      <c t="str" s="28" r="AA137">
        <f t="shared" si="15"/>
        <v>78.2</v>
      </c>
      <c t="str" s="27" r="AB137">
        <f t="shared" si="16"/>
        <v>0</v>
      </c>
      <c s="25" r="AC137"/>
      <c t="str" s="28" r="AD137">
        <f t="shared" si="17"/>
        <v>77.4</v>
      </c>
      <c t="str" s="27" r="AE137">
        <f t="shared" si="18"/>
        <v>0</v>
      </c>
      <c t="s" s="31" r="AF137">
        <v>1292</v>
      </c>
      <c t="str" s="28" r="AG137">
        <f t="shared" si="19"/>
        <v>82.8</v>
      </c>
      <c t="str" s="27" r="AH137">
        <f t="shared" si="34"/>
        <v>1</v>
      </c>
      <c t="s" s="31" r="AI137">
        <v>1293</v>
      </c>
      <c t="str" s="28" r="AJ137">
        <f t="shared" si="21"/>
        <v>82.4</v>
      </c>
      <c t="str" s="27" r="AK137">
        <f t="shared" si="35"/>
        <v>1</v>
      </c>
      <c t="s" s="25" r="AL137">
        <v>1294</v>
      </c>
      <c t="str" s="28" r="AM137">
        <f t="shared" si="23"/>
        <v>269.9</v>
      </c>
      <c t="str" s="27" r="AN137">
        <f t="shared" si="29"/>
        <v>1</v>
      </c>
      <c s="25" r="AO137">
        <v>575.0</v>
      </c>
      <c t="str" s="29" r="AP137">
        <f t="shared" si="25"/>
        <v>574</v>
      </c>
      <c t="str" s="27" r="AQ137">
        <f t="shared" si="39"/>
        <v>-1</v>
      </c>
      <c t="str" s="36" r="AR137">
        <f t="shared" si="27"/>
        <v>4</v>
      </c>
      <c s="23" r="AS137"/>
      <c s="3" r="AT137"/>
      <c s="3" r="AU137"/>
      <c s="3" r="AV137"/>
    </row>
    <row customHeight="1" r="138" ht="12.75">
      <c s="15" r="A138">
        <v>136.0</v>
      </c>
      <c s="24" r="B138">
        <v>41964.76597454861</v>
      </c>
      <c t="s" s="25" r="C138">
        <v>1295</v>
      </c>
      <c t="s" s="25" r="D138">
        <v>1296</v>
      </c>
      <c s="25" r="E138">
        <v>242329.0</v>
      </c>
      <c s="26" r="F138">
        <v>1.0</v>
      </c>
      <c t="str" s="26" r="G138">
        <f t="shared" si="1"/>
        <v>2</v>
      </c>
      <c t="str" s="26" r="H138">
        <f t="shared" si="2"/>
        <v>4</v>
      </c>
      <c t="str" s="26" r="I138">
        <f t="shared" si="3"/>
        <v>2</v>
      </c>
      <c t="str" s="26" r="J138">
        <f t="shared" si="4"/>
        <v>3</v>
      </c>
      <c t="str" s="26" r="K138">
        <f t="shared" si="5"/>
        <v>2</v>
      </c>
      <c t="str" s="26" r="L138">
        <f t="shared" si="6"/>
        <v>9</v>
      </c>
      <c s="27" r="M138">
        <v>2.0</v>
      </c>
      <c t="s" s="25" r="N138">
        <v>1297</v>
      </c>
      <c t="str" s="28" r="O138">
        <f t="shared" si="7"/>
        <v>96.9</v>
      </c>
      <c t="str" s="27" r="P138">
        <f t="shared" si="30"/>
        <v>1</v>
      </c>
      <c t="s" s="25" r="Q138">
        <v>1298</v>
      </c>
      <c t="str" s="28" r="R138">
        <f t="shared" si="9"/>
        <v>73.3</v>
      </c>
      <c t="str" s="27" r="S138">
        <f t="shared" si="31"/>
        <v>-1</v>
      </c>
      <c t="s" s="25" r="T138">
        <v>1299</v>
      </c>
      <c t="str" s="28" r="U138">
        <f t="shared" si="11"/>
        <v>72.2</v>
      </c>
      <c t="str" s="27" r="V138">
        <f t="shared" si="32"/>
        <v>-1</v>
      </c>
      <c t="s" s="25" r="W138">
        <v>1300</v>
      </c>
      <c t="str" s="28" r="X138">
        <f t="shared" si="13"/>
        <v>86.8</v>
      </c>
      <c t="str" s="27" r="Y138">
        <f t="shared" si="33"/>
        <v>-1</v>
      </c>
      <c s="25" r="Z138"/>
      <c t="str" s="28" r="AA138">
        <f t="shared" si="15"/>
        <v>77.2</v>
      </c>
      <c t="str" s="27" r="AB138">
        <f t="shared" si="16"/>
        <v>0</v>
      </c>
      <c s="25" r="AC138"/>
      <c t="str" s="28" r="AD138">
        <f t="shared" si="17"/>
        <v>80.0</v>
      </c>
      <c t="str" s="27" r="AE138">
        <f t="shared" si="18"/>
        <v>0</v>
      </c>
      <c t="s" s="25" r="AF138">
        <v>1301</v>
      </c>
      <c t="str" s="28" r="AG138">
        <f t="shared" si="19"/>
        <v>84.8</v>
      </c>
      <c t="str" s="27" r="AH138">
        <f t="shared" si="34"/>
        <v>1</v>
      </c>
      <c t="s" s="25" r="AI138">
        <v>1302</v>
      </c>
      <c t="str" s="28" r="AJ138">
        <f t="shared" si="21"/>
        <v>83.9</v>
      </c>
      <c t="str" s="27" r="AK138">
        <f t="shared" si="35"/>
        <v>1</v>
      </c>
      <c t="s" s="25" r="AL138">
        <v>1303</v>
      </c>
      <c t="str" s="28" r="AM138">
        <f t="shared" si="23"/>
        <v>180.4</v>
      </c>
      <c t="str" s="27" r="AN138">
        <f t="shared" si="29"/>
        <v>1</v>
      </c>
      <c s="25" r="AO138">
        <v>910.0</v>
      </c>
      <c t="str" s="29" r="AP138">
        <f t="shared" si="25"/>
        <v>910</v>
      </c>
      <c t="str" s="27" r="AQ138">
        <f t="shared" si="39"/>
        <v>1</v>
      </c>
      <c t="str" s="36" r="AR138">
        <f t="shared" si="27"/>
        <v>4</v>
      </c>
      <c s="23" r="AS138"/>
      <c s="3" r="AT138"/>
      <c s="3" r="AU138"/>
      <c s="3" r="AV138"/>
    </row>
    <row customHeight="1" r="139" ht="12.75">
      <c s="15" r="A139">
        <v>137.0</v>
      </c>
      <c s="24" r="B139">
        <v>41964.7660353588</v>
      </c>
      <c t="s" s="25" r="C139">
        <v>1304</v>
      </c>
      <c t="s" s="25" r="D139">
        <v>1305</v>
      </c>
      <c s="25" r="E139">
        <v>243632.0</v>
      </c>
      <c s="26" r="F139">
        <v>1.0</v>
      </c>
      <c t="str" s="26" r="G139">
        <f t="shared" si="1"/>
        <v>2</v>
      </c>
      <c t="str" s="26" r="H139">
        <f t="shared" si="2"/>
        <v>4</v>
      </c>
      <c t="str" s="26" r="I139">
        <f t="shared" si="3"/>
        <v>3</v>
      </c>
      <c t="str" s="26" r="J139">
        <f t="shared" si="4"/>
        <v>6</v>
      </c>
      <c t="str" s="26" r="K139">
        <f t="shared" si="5"/>
        <v>3</v>
      </c>
      <c t="str" s="26" r="L139">
        <f t="shared" si="6"/>
        <v>2</v>
      </c>
      <c s="27" r="M139">
        <v>2.0</v>
      </c>
      <c t="s" s="25" r="N139">
        <v>1306</v>
      </c>
      <c t="str" s="28" r="O139">
        <f t="shared" si="7"/>
        <v>91.7</v>
      </c>
      <c t="str" s="27" r="P139">
        <f t="shared" si="30"/>
        <v>1</v>
      </c>
      <c t="s" s="25" r="Q139">
        <v>1307</v>
      </c>
      <c t="str" s="28" r="R139">
        <f t="shared" si="9"/>
        <v>66.2</v>
      </c>
      <c t="str" s="27" r="S139">
        <f t="shared" si="31"/>
        <v>-1</v>
      </c>
      <c t="s" s="25" r="T139">
        <v>1308</v>
      </c>
      <c t="str" s="28" r="U139">
        <f t="shared" si="11"/>
        <v>65.3</v>
      </c>
      <c t="str" s="27" r="V139">
        <f t="shared" si="32"/>
        <v>-1</v>
      </c>
      <c t="s" s="31" r="W139">
        <v>1309</v>
      </c>
      <c t="str" s="28" r="X139">
        <f t="shared" si="13"/>
        <v>80.4</v>
      </c>
      <c t="str" s="27" r="Y139">
        <f t="shared" si="33"/>
        <v>1</v>
      </c>
      <c s="25" r="Z139"/>
      <c t="str" s="28" r="AA139">
        <f t="shared" si="15"/>
        <v>78.9</v>
      </c>
      <c t="str" s="27" r="AB139">
        <f t="shared" si="16"/>
        <v>0</v>
      </c>
      <c s="25" r="AC139"/>
      <c t="str" s="28" r="AD139">
        <f t="shared" si="17"/>
        <v>77.3</v>
      </c>
      <c t="str" s="27" r="AE139">
        <f t="shared" si="18"/>
        <v>0</v>
      </c>
      <c t="s" s="25" r="AF139">
        <v>1310</v>
      </c>
      <c t="str" s="28" r="AG139">
        <f t="shared" si="19"/>
        <v>86.8</v>
      </c>
      <c t="str" s="27" r="AH139">
        <f t="shared" si="34"/>
        <v>1</v>
      </c>
      <c t="s" s="25" r="AI139">
        <v>1311</v>
      </c>
      <c t="str" s="28" r="AJ139">
        <f t="shared" si="21"/>
        <v>82.5</v>
      </c>
      <c t="str" s="27" r="AK139">
        <f t="shared" si="35"/>
        <v>-1</v>
      </c>
      <c t="s" s="25" r="AL139">
        <v>1312</v>
      </c>
      <c t="str" s="28" r="AM139">
        <f t="shared" si="23"/>
        <v>269.9</v>
      </c>
      <c t="str" s="27" r="AN139">
        <f t="shared" si="29"/>
        <v>1</v>
      </c>
      <c s="25" r="AO139">
        <v>723.0</v>
      </c>
      <c t="str" s="29" r="AP139">
        <f t="shared" si="25"/>
        <v>723</v>
      </c>
      <c t="str" s="27" r="AQ139">
        <f t="shared" si="39"/>
        <v>1</v>
      </c>
      <c t="str" s="36" r="AR139">
        <f t="shared" si="27"/>
        <v>4</v>
      </c>
      <c s="23" r="AS139"/>
      <c s="3" r="AT139"/>
      <c s="3" r="AU139"/>
      <c s="3" r="AV139"/>
    </row>
    <row customHeight="1" r="140" ht="12.75">
      <c s="15" r="A140">
        <v>138.0</v>
      </c>
      <c s="24" r="B140">
        <v>41964.76768721065</v>
      </c>
      <c t="s" s="25" r="C140">
        <v>1313</v>
      </c>
      <c t="s" s="25" r="D140">
        <v>1314</v>
      </c>
      <c s="25" r="E140">
        <v>234019.0</v>
      </c>
      <c s="26" r="F140">
        <v>1.0</v>
      </c>
      <c t="str" s="26" r="G140">
        <f t="shared" si="1"/>
        <v>2</v>
      </c>
      <c t="str" s="26" r="H140">
        <f t="shared" si="2"/>
        <v>3</v>
      </c>
      <c t="str" s="26" r="I140">
        <f t="shared" si="3"/>
        <v>4</v>
      </c>
      <c t="str" s="26" r="J140">
        <f t="shared" si="4"/>
        <v>0</v>
      </c>
      <c t="str" s="26" r="K140">
        <f t="shared" si="5"/>
        <v>1</v>
      </c>
      <c t="str" s="26" r="L140">
        <f t="shared" si="6"/>
        <v>9</v>
      </c>
      <c s="27" r="M140">
        <v>2.0</v>
      </c>
      <c t="s" s="25" r="N140">
        <v>1315</v>
      </c>
      <c t="str" s="28" r="O140">
        <f t="shared" si="7"/>
        <v>93.9</v>
      </c>
      <c t="str" s="27" r="P140">
        <f t="shared" si="30"/>
        <v>1</v>
      </c>
      <c t="s" s="25" r="Q140">
        <v>1316</v>
      </c>
      <c t="str" s="28" r="R140">
        <f t="shared" si="9"/>
        <v>73.5</v>
      </c>
      <c t="str" s="27" r="S140">
        <f t="shared" si="31"/>
        <v>1</v>
      </c>
      <c t="s" s="25" r="T140">
        <v>1317</v>
      </c>
      <c t="str" s="28" r="U140">
        <f t="shared" si="11"/>
        <v>72.6</v>
      </c>
      <c t="str" s="27" r="V140">
        <f t="shared" si="32"/>
        <v>1</v>
      </c>
      <c t="s" s="25" r="W140">
        <v>1318</v>
      </c>
      <c t="str" s="28" r="X140">
        <f t="shared" si="13"/>
        <v>86.7</v>
      </c>
      <c t="str" s="27" r="Y140">
        <f t="shared" si="33"/>
        <v>1</v>
      </c>
      <c s="25" r="Z140"/>
      <c t="str" s="28" r="AA140">
        <f t="shared" si="15"/>
        <v>75.0</v>
      </c>
      <c t="str" s="27" r="AB140">
        <f t="shared" si="16"/>
        <v>0</v>
      </c>
      <c s="25" r="AC140"/>
      <c t="str" s="28" r="AD140">
        <f t="shared" si="17"/>
        <v>79.8</v>
      </c>
      <c t="str" s="27" r="AE140">
        <f t="shared" si="18"/>
        <v>0</v>
      </c>
      <c t="s" s="25" r="AF140">
        <v>1319</v>
      </c>
      <c t="str" s="28" r="AG140">
        <f t="shared" si="19"/>
        <v>81.8</v>
      </c>
      <c t="str" s="27" r="AH140">
        <f t="shared" si="34"/>
        <v>-1</v>
      </c>
      <c t="s" s="33" r="AI140">
        <v>1320</v>
      </c>
      <c t="str" s="28" r="AJ140">
        <f t="shared" si="21"/>
        <v>83.7</v>
      </c>
      <c t="str" s="27" r="AK140">
        <f t="shared" si="35"/>
        <v>-1</v>
      </c>
      <c s="25" r="AL140"/>
      <c t="str" s="28" r="AM140">
        <f t="shared" si="23"/>
        <v>180.4</v>
      </c>
      <c t="str" s="27" r="AN140">
        <f t="shared" si="29"/>
        <v>0</v>
      </c>
      <c s="25" r="AO140"/>
      <c t="str" s="29" r="AP140">
        <f t="shared" si="25"/>
        <v>1146</v>
      </c>
      <c t="str" s="27" r="AQ140">
        <f t="shared" si="39"/>
        <v>0</v>
      </c>
      <c t="str" s="36" r="AR140">
        <f t="shared" si="27"/>
        <v>4</v>
      </c>
      <c s="23" r="AS140"/>
      <c s="3" r="AT140"/>
      <c s="3" r="AU140"/>
      <c s="3" r="AV140"/>
    </row>
    <row customHeight="1" r="141" ht="12.75">
      <c s="15" r="A141">
        <v>139.0</v>
      </c>
      <c s="24" r="B141">
        <v>41964.768022627315</v>
      </c>
      <c t="s" s="25" r="C141">
        <v>1321</v>
      </c>
      <c t="s" s="25" r="D141">
        <v>1322</v>
      </c>
      <c s="25" r="E141">
        <v>243327.0</v>
      </c>
      <c s="26" r="F141">
        <v>1.0</v>
      </c>
      <c t="str" s="26" r="G141">
        <f t="shared" si="1"/>
        <v>2</v>
      </c>
      <c t="str" s="26" r="H141">
        <f t="shared" si="2"/>
        <v>4</v>
      </c>
      <c t="str" s="26" r="I141">
        <f t="shared" si="3"/>
        <v>3</v>
      </c>
      <c t="str" s="26" r="J141">
        <f t="shared" si="4"/>
        <v>3</v>
      </c>
      <c t="str" s="26" r="K141">
        <f t="shared" si="5"/>
        <v>2</v>
      </c>
      <c t="str" s="26" r="L141">
        <f t="shared" si="6"/>
        <v>7</v>
      </c>
      <c s="27" r="M141">
        <v>2.0</v>
      </c>
      <c t="s" s="25" r="N141">
        <v>1323</v>
      </c>
      <c t="str" s="28" r="O141">
        <f t="shared" si="7"/>
        <v>94.9</v>
      </c>
      <c t="str" s="27" r="P141">
        <f t="shared" si="30"/>
        <v>1</v>
      </c>
      <c t="s" s="25" r="Q141">
        <v>1324</v>
      </c>
      <c t="str" s="28" r="R141">
        <f t="shared" si="9"/>
        <v>71.3</v>
      </c>
      <c t="str" s="27" r="S141">
        <f t="shared" si="31"/>
        <v>-1</v>
      </c>
      <c t="s" s="25" r="T141">
        <v>1325</v>
      </c>
      <c t="str" s="28" r="U141">
        <f t="shared" si="11"/>
        <v>70.4</v>
      </c>
      <c t="str" s="27" r="V141">
        <f t="shared" si="32"/>
        <v>-1</v>
      </c>
      <c t="s" s="31" r="W141">
        <v>1326</v>
      </c>
      <c t="str" s="28" r="X141">
        <f t="shared" si="13"/>
        <v>85.0</v>
      </c>
      <c t="str" s="27" r="Y141">
        <f t="shared" si="33"/>
        <v>-1</v>
      </c>
      <c s="25" r="Z141"/>
      <c t="str" s="28" r="AA141">
        <f t="shared" si="15"/>
        <v>77.0</v>
      </c>
      <c t="str" s="27" r="AB141">
        <f t="shared" si="16"/>
        <v>0</v>
      </c>
      <c s="25" r="AC141"/>
      <c t="str" s="28" r="AD141">
        <f t="shared" si="17"/>
        <v>79.1</v>
      </c>
      <c t="str" s="27" r="AE141">
        <f t="shared" si="18"/>
        <v>0</v>
      </c>
      <c t="s" s="25" r="AF141">
        <v>1327</v>
      </c>
      <c t="str" s="28" r="AG141">
        <f t="shared" si="19"/>
        <v>84.5</v>
      </c>
      <c t="str" s="27" r="AH141">
        <f t="shared" si="34"/>
        <v>1</v>
      </c>
      <c t="s" s="25" r="AI141">
        <v>1328</v>
      </c>
      <c t="str" s="28" r="AJ141">
        <f t="shared" si="21"/>
        <v>83.3</v>
      </c>
      <c t="str" s="27" r="AK141">
        <f t="shared" si="35"/>
        <v>1</v>
      </c>
      <c t="s" s="25" r="AL141">
        <v>1329</v>
      </c>
      <c t="str" s="28" r="AM141">
        <f t="shared" si="23"/>
        <v>202.4</v>
      </c>
      <c t="str" s="27" r="AN141">
        <f t="shared" si="29"/>
        <v>1</v>
      </c>
      <c s="25" r="AO141">
        <v>910.0</v>
      </c>
      <c t="str" s="29" r="AP141">
        <f t="shared" si="25"/>
        <v>910</v>
      </c>
      <c t="str" s="27" r="AQ141">
        <f t="shared" si="39"/>
        <v>1</v>
      </c>
      <c t="str" s="36" r="AR141">
        <f t="shared" si="27"/>
        <v>4</v>
      </c>
      <c s="23" r="AS141"/>
      <c s="3" r="AT141"/>
      <c s="3" r="AU141"/>
      <c s="3" r="AV141"/>
    </row>
    <row customHeight="1" r="142" ht="12.75">
      <c s="15" r="A142">
        <v>140.0</v>
      </c>
      <c s="24" r="B142">
        <v>41964.76804153935</v>
      </c>
      <c t="s" s="25" r="C142">
        <v>1330</v>
      </c>
      <c t="s" s="25" r="D142">
        <v>1331</v>
      </c>
      <c s="25" r="E142">
        <v>241044.0</v>
      </c>
      <c s="26" r="F142">
        <v>1.0</v>
      </c>
      <c t="str" s="26" r="G142">
        <f t="shared" si="1"/>
        <v>2</v>
      </c>
      <c t="str" s="26" r="H142">
        <f t="shared" si="2"/>
        <v>4</v>
      </c>
      <c t="str" s="26" r="I142">
        <f t="shared" si="3"/>
        <v>1</v>
      </c>
      <c t="str" s="26" r="J142">
        <f t="shared" si="4"/>
        <v>0</v>
      </c>
      <c t="str" s="26" r="K142">
        <f t="shared" si="5"/>
        <v>4</v>
      </c>
      <c t="str" s="26" r="L142">
        <f t="shared" si="6"/>
        <v>4</v>
      </c>
      <c s="27" r="M142">
        <v>2.0</v>
      </c>
      <c t="s" s="25" r="N142">
        <v>1332</v>
      </c>
      <c t="str" s="28" r="O142">
        <f t="shared" si="7"/>
        <v>89.3</v>
      </c>
      <c t="str" s="27" r="P142">
        <f t="shared" si="30"/>
        <v>1</v>
      </c>
      <c t="s" s="25" r="Q142">
        <v>1333</v>
      </c>
      <c t="str" s="28" r="R142">
        <f t="shared" si="9"/>
        <v>68.0</v>
      </c>
      <c t="str" s="27" r="S142">
        <f t="shared" si="31"/>
        <v>-1</v>
      </c>
      <c t="s" s="25" r="T142">
        <v>1334</v>
      </c>
      <c t="str" s="28" r="U142">
        <f t="shared" si="11"/>
        <v>66.8</v>
      </c>
      <c t="str" s="27" r="V142">
        <f t="shared" si="32"/>
        <v>-1</v>
      </c>
      <c t="s" s="25" r="W142">
        <v>1335</v>
      </c>
      <c t="str" s="28" r="X142">
        <f t="shared" si="13"/>
        <v>82.4</v>
      </c>
      <c t="str" s="27" r="Y142">
        <f t="shared" si="33"/>
        <v>-1</v>
      </c>
      <c s="25" r="Z142"/>
      <c t="str" s="28" r="AA142">
        <f t="shared" si="15"/>
        <v>77.8</v>
      </c>
      <c t="str" s="27" r="AB142">
        <f t="shared" si="16"/>
        <v>0</v>
      </c>
      <c s="25" r="AC142"/>
      <c t="str" s="28" r="AD142">
        <f t="shared" si="17"/>
        <v>78.1</v>
      </c>
      <c t="str" s="27" r="AE142">
        <f t="shared" si="18"/>
        <v>0</v>
      </c>
      <c t="s" s="25" r="AF142">
        <v>1336</v>
      </c>
      <c t="str" s="28" r="AG142">
        <f t="shared" si="19"/>
        <v>81.1</v>
      </c>
      <c t="str" s="27" r="AH142">
        <f t="shared" si="34"/>
        <v>1</v>
      </c>
      <c t="s" s="25" r="AI142">
        <v>1337</v>
      </c>
      <c t="str" s="28" r="AJ142">
        <f t="shared" si="21"/>
        <v>82.5</v>
      </c>
      <c t="str" s="27" r="AK142">
        <f t="shared" si="35"/>
        <v>1</v>
      </c>
      <c t="s" s="25" r="AL142">
        <v>1338</v>
      </c>
      <c t="str" s="28" r="AM142">
        <f t="shared" si="23"/>
        <v>240.6</v>
      </c>
      <c t="str" s="27" r="AN142">
        <f t="shared" si="29"/>
        <v>1</v>
      </c>
      <c s="25" r="AO142">
        <v>574.0</v>
      </c>
      <c t="str" s="29" r="AP142">
        <f t="shared" si="25"/>
        <v>574</v>
      </c>
      <c t="str" s="27" r="AQ142">
        <f t="shared" si="39"/>
        <v>1</v>
      </c>
      <c t="str" s="36" r="AR142">
        <f t="shared" si="27"/>
        <v>4</v>
      </c>
      <c s="23" r="AS142"/>
      <c s="3" r="AT142"/>
      <c s="3" r="AU142"/>
      <c s="3" r="AV142"/>
    </row>
    <row customHeight="1" r="143" ht="12.75">
      <c s="15" r="A143">
        <v>141.0</v>
      </c>
      <c s="24" r="B143">
        <v>41964.76892063657</v>
      </c>
      <c t="s" s="25" r="C143">
        <v>1339</v>
      </c>
      <c t="s" s="25" r="D143">
        <v>1340</v>
      </c>
      <c s="25" r="E143">
        <v>239515.0</v>
      </c>
      <c s="26" r="F143">
        <v>1.0</v>
      </c>
      <c t="str" s="26" r="G143">
        <f t="shared" si="1"/>
        <v>2</v>
      </c>
      <c t="str" s="26" r="H143">
        <f t="shared" si="2"/>
        <v>3</v>
      </c>
      <c t="str" s="26" r="I143">
        <f t="shared" si="3"/>
        <v>9</v>
      </c>
      <c t="str" s="26" r="J143">
        <f t="shared" si="4"/>
        <v>5</v>
      </c>
      <c t="str" s="26" r="K143">
        <f t="shared" si="5"/>
        <v>1</v>
      </c>
      <c t="str" s="26" r="L143">
        <f t="shared" si="6"/>
        <v>5</v>
      </c>
      <c s="27" r="M143">
        <v>2.0</v>
      </c>
      <c t="s" s="25" r="N143">
        <v>1341</v>
      </c>
      <c t="str" s="28" r="O143">
        <f t="shared" si="7"/>
        <v>94.1</v>
      </c>
      <c t="str" s="27" r="P143">
        <f t="shared" si="30"/>
        <v>1</v>
      </c>
      <c t="s" s="25" r="Q143">
        <v>1342</v>
      </c>
      <c t="str" s="28" r="R143">
        <f t="shared" si="9"/>
        <v>69.5</v>
      </c>
      <c t="str" s="27" r="S143">
        <f t="shared" si="31"/>
        <v>1</v>
      </c>
      <c t="s" s="25" r="T143">
        <v>1343</v>
      </c>
      <c t="str" s="28" r="U143">
        <f t="shared" si="11"/>
        <v>69.2</v>
      </c>
      <c t="str" s="27" r="V143">
        <f t="shared" si="32"/>
        <v>1</v>
      </c>
      <c t="s" s="25" r="W143">
        <v>1344</v>
      </c>
      <c t="str" s="28" r="X143">
        <f t="shared" si="13"/>
        <v>83.0</v>
      </c>
      <c t="str" s="27" r="Y143">
        <f t="shared" si="33"/>
        <v>-1</v>
      </c>
      <c s="25" r="Z143"/>
      <c t="str" s="28" r="AA143">
        <f t="shared" si="15"/>
        <v>77.4</v>
      </c>
      <c t="str" s="27" r="AB143">
        <f t="shared" si="16"/>
        <v>0</v>
      </c>
      <c s="25" r="AC143"/>
      <c t="str" s="28" r="AD143">
        <f t="shared" si="17"/>
        <v>78.1</v>
      </c>
      <c t="str" s="27" r="AE143">
        <f t="shared" si="18"/>
        <v>0</v>
      </c>
      <c t="s" s="25" r="AF143">
        <v>1345</v>
      </c>
      <c t="str" s="28" r="AG143">
        <f t="shared" si="19"/>
        <v>86.2</v>
      </c>
      <c t="str" s="27" r="AH143">
        <f t="shared" si="34"/>
        <v>1</v>
      </c>
      <c t="s" s="25" r="AI143">
        <v>1346</v>
      </c>
      <c t="str" s="28" r="AJ143">
        <f t="shared" si="21"/>
        <v>83.3</v>
      </c>
      <c t="str" s="27" r="AK143">
        <f t="shared" si="35"/>
        <v>-1</v>
      </c>
      <c t="s" s="25" r="AL143">
        <v>1347</v>
      </c>
      <c t="str" s="28" r="AM143">
        <f t="shared" si="23"/>
        <v>227.1</v>
      </c>
      <c t="str" s="27" r="AN143">
        <f t="shared" si="29"/>
        <v>1</v>
      </c>
      <c s="25" r="AO143">
        <v>19.0</v>
      </c>
      <c t="str" s="29" r="AP143">
        <f t="shared" si="25"/>
        <v>1146</v>
      </c>
      <c t="str" s="27" r="AQ143">
        <f t="shared" si="39"/>
        <v>-1</v>
      </c>
      <c t="str" s="36" r="AR143">
        <f t="shared" si="27"/>
        <v>4</v>
      </c>
      <c s="23" r="AS143"/>
      <c s="3" r="AT143"/>
      <c s="3" r="AU143"/>
      <c s="3" r="AV143"/>
    </row>
    <row customHeight="1" r="144" ht="12.75">
      <c s="15" r="A144">
        <v>142.0</v>
      </c>
      <c s="24" r="B144">
        <v>41964.770084965276</v>
      </c>
      <c t="s" s="25" r="C144">
        <v>1348</v>
      </c>
      <c t="s" s="25" r="D144">
        <v>1349</v>
      </c>
      <c s="25" r="E144">
        <v>225699.0</v>
      </c>
      <c s="26" r="F144">
        <v>1.0</v>
      </c>
      <c t="str" s="26" r="G144">
        <f t="shared" si="1"/>
        <v>2</v>
      </c>
      <c t="str" s="26" r="H144">
        <f t="shared" si="2"/>
        <v>2</v>
      </c>
      <c t="str" s="26" r="I144">
        <f t="shared" si="3"/>
        <v>5</v>
      </c>
      <c t="str" s="26" r="J144">
        <f t="shared" si="4"/>
        <v>6</v>
      </c>
      <c t="str" s="26" r="K144">
        <f t="shared" si="5"/>
        <v>9</v>
      </c>
      <c t="str" s="26" r="L144">
        <f t="shared" si="6"/>
        <v>9</v>
      </c>
      <c s="27" r="M144">
        <v>2.0</v>
      </c>
      <c t="s" s="25" r="N144">
        <v>1350</v>
      </c>
      <c t="str" s="28" r="O144">
        <f t="shared" si="7"/>
        <v>99.0</v>
      </c>
      <c t="str" s="27" r="P144">
        <f t="shared" si="30"/>
        <v>1</v>
      </c>
      <c t="s" s="25" r="Q144">
        <v>1351</v>
      </c>
      <c t="str" s="28" r="R144">
        <f t="shared" si="9"/>
        <v>72.3</v>
      </c>
      <c t="str" s="27" r="S144">
        <f t="shared" si="31"/>
        <v>1</v>
      </c>
      <c t="s" s="25" r="T144">
        <v>1352</v>
      </c>
      <c t="str" s="28" r="U144">
        <f t="shared" si="11"/>
        <v>71.8</v>
      </c>
      <c t="str" s="27" r="V144">
        <f t="shared" si="32"/>
        <v>-1</v>
      </c>
      <c t="s" s="25" r="W144">
        <v>1353</v>
      </c>
      <c t="str" s="28" r="X144">
        <f t="shared" si="13"/>
        <v>87.5</v>
      </c>
      <c t="str" s="27" r="Y144">
        <f t="shared" si="33"/>
        <v>1</v>
      </c>
      <c s="25" r="Z144"/>
      <c t="str" s="28" r="AA144">
        <f t="shared" si="15"/>
        <v>84.3</v>
      </c>
      <c t="str" s="27" r="AB144">
        <f t="shared" si="16"/>
        <v>0</v>
      </c>
      <c s="25" r="AC144"/>
      <c t="str" s="28" r="AD144">
        <f t="shared" si="17"/>
        <v>81.7</v>
      </c>
      <c t="str" s="27" r="AE144">
        <f t="shared" si="18"/>
        <v>0</v>
      </c>
      <c t="s" s="25" r="AF144">
        <v>1354</v>
      </c>
      <c t="str" s="28" r="AG144">
        <f t="shared" si="19"/>
        <v>87.8</v>
      </c>
      <c t="str" s="27" r="AH144">
        <f t="shared" si="34"/>
        <v>1</v>
      </c>
      <c t="s" s="25" r="AI144">
        <v>1355</v>
      </c>
      <c t="str" s="28" r="AJ144">
        <f t="shared" si="21"/>
        <v>85.3</v>
      </c>
      <c t="str" s="27" r="AK144">
        <f t="shared" si="35"/>
        <v>1</v>
      </c>
      <c t="s" s="25" r="AL144">
        <v>1356</v>
      </c>
      <c t="str" s="28" r="AM144">
        <f t="shared" si="23"/>
        <v>180.4</v>
      </c>
      <c t="str" s="27" r="AN144">
        <f t="shared" si="29"/>
        <v>-1</v>
      </c>
      <c s="25" r="AO144">
        <v>182.0</v>
      </c>
      <c t="str" s="29" r="AP144">
        <f t="shared" si="25"/>
        <v>181</v>
      </c>
      <c t="str" s="27" r="AQ144">
        <f t="shared" si="39"/>
        <v>-1</v>
      </c>
      <c t="str" s="36" r="AR144">
        <f t="shared" si="27"/>
        <v>4</v>
      </c>
      <c s="23" r="AS144"/>
      <c s="3" r="AT144"/>
      <c s="3" r="AU144"/>
      <c s="3" r="AV144"/>
    </row>
    <row customHeight="1" r="145" ht="12.75">
      <c s="15" r="A145">
        <v>143.0</v>
      </c>
      <c s="24" r="B145">
        <v>41964.770565625004</v>
      </c>
      <c t="s" s="25" r="C145">
        <v>1357</v>
      </c>
      <c t="s" s="25" r="D145">
        <v>1358</v>
      </c>
      <c s="25" r="E145">
        <v>233003.0</v>
      </c>
      <c s="26" r="F145">
        <v>1.0</v>
      </c>
      <c t="str" s="26" r="G145">
        <f t="shared" si="1"/>
        <v>2</v>
      </c>
      <c t="str" s="26" r="H145">
        <f t="shared" si="2"/>
        <v>3</v>
      </c>
      <c t="str" s="26" r="I145">
        <f t="shared" si="3"/>
        <v>3</v>
      </c>
      <c t="str" s="26" r="J145">
        <f t="shared" si="4"/>
        <v>0</v>
      </c>
      <c t="str" s="26" r="K145">
        <f t="shared" si="5"/>
        <v>0</v>
      </c>
      <c t="str" s="26" r="L145">
        <f t="shared" si="6"/>
        <v>3</v>
      </c>
      <c s="27" r="M145">
        <v>2.0</v>
      </c>
      <c t="s" s="25" r="N145">
        <v>1359</v>
      </c>
      <c t="str" s="28" r="O145">
        <f t="shared" si="7"/>
        <v>87.8</v>
      </c>
      <c t="str" s="27" r="P145">
        <f t="shared" si="30"/>
        <v>-1</v>
      </c>
      <c t="s" s="25" r="Q145">
        <v>1360</v>
      </c>
      <c t="str" s="28" r="R145">
        <f t="shared" si="9"/>
        <v>67.7</v>
      </c>
      <c t="str" s="27" r="S145">
        <f t="shared" si="31"/>
        <v>1</v>
      </c>
      <c t="s" s="25" r="T145">
        <v>1361</v>
      </c>
      <c t="str" s="28" r="U145">
        <f t="shared" si="11"/>
        <v>66.6</v>
      </c>
      <c t="str" s="27" r="V145">
        <f t="shared" si="32"/>
        <v>-1</v>
      </c>
      <c t="s" s="25" r="W145">
        <v>1362</v>
      </c>
      <c t="str" s="28" r="X145">
        <f t="shared" si="13"/>
        <v>81.0</v>
      </c>
      <c t="str" s="27" r="Y145">
        <f t="shared" si="33"/>
        <v>1</v>
      </c>
      <c s="25" r="Z145"/>
      <c t="str" s="28" r="AA145">
        <f t="shared" si="15"/>
        <v>73.8</v>
      </c>
      <c t="str" s="27" r="AB145">
        <f t="shared" si="16"/>
        <v>0</v>
      </c>
      <c s="25" r="AC145"/>
      <c t="str" s="28" r="AD145">
        <f t="shared" si="17"/>
        <v>77.0</v>
      </c>
      <c t="str" s="27" r="AE145">
        <f t="shared" si="18"/>
        <v>0</v>
      </c>
      <c t="s" s="25" r="AF145">
        <v>1363</v>
      </c>
      <c t="str" s="28" r="AG145">
        <f t="shared" si="19"/>
        <v>81.0</v>
      </c>
      <c t="str" s="27" r="AH145">
        <f t="shared" si="34"/>
        <v>1</v>
      </c>
      <c t="s" s="25" r="AI145">
        <v>1364</v>
      </c>
      <c t="str" s="28" r="AJ145">
        <f t="shared" si="21"/>
        <v>81.6</v>
      </c>
      <c t="str" s="27" r="AK145">
        <f t="shared" si="35"/>
        <v>1</v>
      </c>
      <c t="s" s="25" r="AL145">
        <v>1365</v>
      </c>
      <c t="str" s="28" r="AM145">
        <f t="shared" si="23"/>
        <v>254.8</v>
      </c>
      <c t="str" s="27" r="AN145">
        <f t="shared" si="29"/>
        <v>-1</v>
      </c>
      <c s="25" r="AO145">
        <v>1443.0</v>
      </c>
      <c t="str" s="29" r="AP145">
        <f t="shared" si="25"/>
        <v>1443</v>
      </c>
      <c t="str" s="27" r="AQ145">
        <f t="shared" si="39"/>
        <v>1</v>
      </c>
      <c t="str" s="36" r="AR145">
        <f t="shared" si="27"/>
        <v>4</v>
      </c>
      <c s="23" r="AS145"/>
      <c s="3" r="AT145"/>
      <c s="3" r="AU145"/>
      <c s="3" r="AV145"/>
    </row>
    <row customHeight="1" r="146" ht="12.75">
      <c s="15" r="A146">
        <v>144.0</v>
      </c>
      <c s="24" r="B146">
        <v>41964.77070444445</v>
      </c>
      <c t="s" s="25" r="C146">
        <v>1366</v>
      </c>
      <c t="s" s="25" r="D146">
        <v>1367</v>
      </c>
      <c s="25" r="E146">
        <v>259372.0</v>
      </c>
      <c s="26" r="F146">
        <v>1.0</v>
      </c>
      <c t="str" s="26" r="G146">
        <f t="shared" si="1"/>
        <v>2</v>
      </c>
      <c t="str" s="26" r="H146">
        <f t="shared" si="2"/>
        <v>5</v>
      </c>
      <c t="str" s="26" r="I146">
        <f t="shared" si="3"/>
        <v>9</v>
      </c>
      <c t="str" s="26" r="J146">
        <f t="shared" si="4"/>
        <v>3</v>
      </c>
      <c t="str" s="26" r="K146">
        <f t="shared" si="5"/>
        <v>7</v>
      </c>
      <c t="str" s="26" r="L146">
        <f t="shared" si="6"/>
        <v>2</v>
      </c>
      <c s="27" r="M146">
        <v>2.0</v>
      </c>
      <c t="s" s="31" r="N146">
        <v>1368</v>
      </c>
      <c t="str" s="28" r="O146">
        <f t="shared" si="7"/>
        <v>90.3</v>
      </c>
      <c t="str" s="27" r="P146">
        <f t="shared" si="30"/>
        <v>1</v>
      </c>
      <c s="25" r="Q146"/>
      <c t="str" s="28" r="R146">
        <f t="shared" si="9"/>
        <v>65.5</v>
      </c>
      <c t="str" s="27" r="S146">
        <f t="shared" si="31"/>
        <v>0</v>
      </c>
      <c t="s" s="25" r="T146">
        <v>1369</v>
      </c>
      <c t="str" s="28" r="U146">
        <f t="shared" si="11"/>
        <v>65.5</v>
      </c>
      <c t="str" s="27" r="V146">
        <f t="shared" si="32"/>
        <v>1</v>
      </c>
      <c s="25" r="W146"/>
      <c t="str" s="28" r="X146">
        <f t="shared" si="13"/>
        <v>80.8</v>
      </c>
      <c t="str" s="27" r="Y146">
        <f t="shared" si="33"/>
        <v>0</v>
      </c>
      <c s="25" r="Z146"/>
      <c t="str" s="28" r="AA146">
        <f t="shared" si="15"/>
        <v>81.5</v>
      </c>
      <c t="str" s="27" r="AB146">
        <f t="shared" si="16"/>
        <v>0</v>
      </c>
      <c t="s" s="33" r="AC146">
        <v>1370</v>
      </c>
      <c t="str" s="28" r="AD146">
        <f t="shared" si="17"/>
        <v>78.6</v>
      </c>
      <c t="str" s="27" r="AE146">
        <f t="shared" si="18"/>
        <v>-1</v>
      </c>
      <c t="s" s="25" r="AF146">
        <v>1371</v>
      </c>
      <c t="str" s="28" r="AG146">
        <f t="shared" si="19"/>
        <v>83.8</v>
      </c>
      <c t="str" s="27" r="AH146">
        <f t="shared" si="34"/>
        <v>1</v>
      </c>
      <c t="s" s="25" r="AI146">
        <v>1372</v>
      </c>
      <c t="str" s="28" r="AJ146">
        <f t="shared" si="21"/>
        <v>83.6</v>
      </c>
      <c t="str" s="27" r="AK146">
        <f t="shared" si="35"/>
        <v>1</v>
      </c>
      <c s="25" r="AL146"/>
      <c t="str" s="28" r="AM146">
        <f t="shared" si="23"/>
        <v>269.9</v>
      </c>
      <c t="str" s="27" r="AN146">
        <f t="shared" si="29"/>
        <v>0</v>
      </c>
      <c s="25" r="AO146">
        <v>4.0</v>
      </c>
      <c t="str" s="29" r="AP146">
        <f t="shared" si="25"/>
        <v>288</v>
      </c>
      <c t="str" s="27" r="AQ146">
        <f t="shared" si="39"/>
        <v>-1</v>
      </c>
      <c t="str" s="36" r="AR146">
        <f t="shared" si="27"/>
        <v>4</v>
      </c>
      <c s="23" r="AS146"/>
      <c s="3" r="AT146"/>
      <c s="3" r="AU146"/>
      <c s="3" r="AV146"/>
    </row>
    <row customHeight="1" r="147" ht="12.75">
      <c s="15" r="A147">
        <v>145.0</v>
      </c>
      <c s="24" r="B147">
        <v>41964.772385937504</v>
      </c>
      <c t="s" s="25" r="C147">
        <v>1373</v>
      </c>
      <c t="s" s="25" r="D147">
        <v>1374</v>
      </c>
      <c s="25" r="E147">
        <v>240223.0</v>
      </c>
      <c s="26" r="F147">
        <v>1.0</v>
      </c>
      <c t="str" s="26" r="G147">
        <f t="shared" si="1"/>
        <v>2</v>
      </c>
      <c t="str" s="26" r="H147">
        <f t="shared" si="2"/>
        <v>4</v>
      </c>
      <c t="str" s="26" r="I147">
        <f t="shared" si="3"/>
        <v>0</v>
      </c>
      <c t="str" s="26" r="J147">
        <f t="shared" si="4"/>
        <v>2</v>
      </c>
      <c t="str" s="26" r="K147">
        <f t="shared" si="5"/>
        <v>2</v>
      </c>
      <c t="str" s="26" r="L147">
        <f t="shared" si="6"/>
        <v>3</v>
      </c>
      <c s="27" r="M147">
        <v>2.0</v>
      </c>
      <c t="s" s="25" r="N147">
        <v>1375</v>
      </c>
      <c t="str" s="28" r="O147">
        <f t="shared" si="7"/>
        <v>90.2</v>
      </c>
      <c t="str" s="27" r="P147">
        <f t="shared" si="30"/>
        <v>1</v>
      </c>
      <c t="s" s="25" r="Q147">
        <v>1376</v>
      </c>
      <c t="str" s="28" r="R147">
        <f t="shared" si="9"/>
        <v>67.3</v>
      </c>
      <c t="str" s="27" r="S147">
        <f t="shared" si="31"/>
        <v>1</v>
      </c>
      <c t="s" s="31" r="T147">
        <v>1377</v>
      </c>
      <c t="str" s="28" r="U147">
        <f t="shared" si="11"/>
        <v>65.9</v>
      </c>
      <c t="str" s="27" r="V147">
        <f t="shared" si="32"/>
        <v>-1</v>
      </c>
      <c t="s" s="25" r="W147">
        <v>1378</v>
      </c>
      <c t="str" s="28" r="X147">
        <f t="shared" si="13"/>
        <v>81.2</v>
      </c>
      <c t="str" s="27" r="Y147">
        <f t="shared" si="33"/>
        <v>1</v>
      </c>
      <c s="25" r="Z147"/>
      <c t="str" s="28" r="AA147">
        <f t="shared" si="15"/>
        <v>76.4</v>
      </c>
      <c t="str" s="27" r="AB147">
        <f t="shared" si="16"/>
        <v>0</v>
      </c>
      <c s="25" r="AC147"/>
      <c t="str" s="28" r="AD147">
        <f t="shared" si="17"/>
        <v>77.4</v>
      </c>
      <c t="str" s="27" r="AE147">
        <f t="shared" si="18"/>
        <v>0</v>
      </c>
      <c t="s" s="25" r="AF147">
        <v>1379</v>
      </c>
      <c t="str" s="28" r="AG147">
        <f t="shared" si="19"/>
        <v>83.0</v>
      </c>
      <c t="str" s="27" r="AH147">
        <f t="shared" si="34"/>
        <v>1</v>
      </c>
      <c t="s" s="25" r="AI147">
        <v>1380</v>
      </c>
      <c t="str" s="28" r="AJ147">
        <f t="shared" si="21"/>
        <v>81.9</v>
      </c>
      <c t="str" s="27" r="AK147">
        <f t="shared" si="35"/>
        <v>-1</v>
      </c>
      <c t="s" s="25" r="AL147">
        <v>1381</v>
      </c>
      <c t="str" s="28" r="AM147">
        <f t="shared" si="23"/>
        <v>254.8</v>
      </c>
      <c t="str" s="27" r="AN147">
        <f t="shared" si="29"/>
        <v>-1</v>
      </c>
      <c s="25" r="AO147">
        <v>910.0</v>
      </c>
      <c t="str" s="29" r="AP147">
        <f t="shared" si="25"/>
        <v>910</v>
      </c>
      <c t="str" s="27" r="AQ147">
        <f t="shared" si="39"/>
        <v>1</v>
      </c>
      <c t="str" s="36" r="AR147">
        <f t="shared" si="27"/>
        <v>4</v>
      </c>
      <c s="23" r="AS147"/>
      <c s="3" r="AT147"/>
      <c s="3" r="AU147"/>
      <c s="3" r="AV147"/>
    </row>
    <row customHeight="1" r="148" ht="12.75">
      <c s="15" r="A148">
        <v>146.0</v>
      </c>
      <c s="24" r="B148">
        <v>41964.77245416666</v>
      </c>
      <c t="s" s="25" r="C148">
        <v>1382</v>
      </c>
      <c t="s" s="25" r="D148">
        <v>1383</v>
      </c>
      <c s="25" r="E148">
        <v>239564.0</v>
      </c>
      <c s="26" r="F148">
        <v>1.0</v>
      </c>
      <c t="str" s="26" r="G148">
        <f t="shared" si="1"/>
        <v>2</v>
      </c>
      <c t="str" s="26" r="H148">
        <f t="shared" si="2"/>
        <v>3</v>
      </c>
      <c t="str" s="26" r="I148">
        <f t="shared" si="3"/>
        <v>9</v>
      </c>
      <c t="str" s="26" r="J148">
        <f t="shared" si="4"/>
        <v>5</v>
      </c>
      <c t="str" s="26" r="K148">
        <f t="shared" si="5"/>
        <v>6</v>
      </c>
      <c t="str" s="26" r="L148">
        <f t="shared" si="6"/>
        <v>4</v>
      </c>
      <c s="27" r="M148">
        <v>2.0</v>
      </c>
      <c t="s" s="25" r="N148">
        <v>1384</v>
      </c>
      <c t="str" s="28" r="O148">
        <f t="shared" si="7"/>
        <v>93.3</v>
      </c>
      <c t="str" s="27" r="P148">
        <f t="shared" si="30"/>
        <v>1</v>
      </c>
      <c t="s" s="25" r="Q148">
        <v>1385</v>
      </c>
      <c t="str" s="28" r="R148">
        <f t="shared" si="9"/>
        <v>67.7</v>
      </c>
      <c t="str" s="27" r="S148">
        <f t="shared" si="31"/>
        <v>1</v>
      </c>
      <c t="s" s="25" r="T148">
        <v>1386</v>
      </c>
      <c t="str" s="28" r="U148">
        <f t="shared" si="11"/>
        <v>67.6</v>
      </c>
      <c t="str" s="27" r="V148">
        <f t="shared" si="32"/>
        <v>-1</v>
      </c>
      <c t="s" s="25" r="W148">
        <v>1387</v>
      </c>
      <c t="str" s="28" r="X148">
        <f t="shared" si="13"/>
        <v>82.6</v>
      </c>
      <c t="str" s="27" r="Y148">
        <f t="shared" si="33"/>
        <v>1</v>
      </c>
      <c s="25" r="Z148"/>
      <c t="str" s="28" r="AA148">
        <f t="shared" si="15"/>
        <v>81.0</v>
      </c>
      <c t="str" s="27" r="AB148">
        <f t="shared" si="16"/>
        <v>0</v>
      </c>
      <c s="25" r="AC148"/>
      <c t="str" s="28" r="AD148">
        <f t="shared" si="17"/>
        <v>78.9</v>
      </c>
      <c t="str" s="27" r="AE148">
        <f t="shared" si="18"/>
        <v>0</v>
      </c>
      <c t="s" s="25" r="AF148">
        <v>1388</v>
      </c>
      <c t="str" s="28" r="AG148">
        <f t="shared" si="19"/>
        <v>86.1</v>
      </c>
      <c t="str" s="27" r="AH148">
        <f t="shared" si="34"/>
        <v>1</v>
      </c>
      <c t="s" s="25" r="AI148">
        <v>1389</v>
      </c>
      <c t="str" s="28" r="AJ148">
        <f t="shared" si="21"/>
        <v>83.9</v>
      </c>
      <c t="str" s="27" r="AK148">
        <f t="shared" si="35"/>
        <v>-1</v>
      </c>
      <c s="33" r="AL148">
        <v>240.57</v>
      </c>
      <c t="str" s="28" r="AM148">
        <f t="shared" si="23"/>
        <v>240.6</v>
      </c>
      <c t="str" s="27" r="AN148">
        <f t="shared" si="29"/>
        <v>-1</v>
      </c>
      <c s="25" r="AO148">
        <v>362.0</v>
      </c>
      <c t="str" s="29" r="AP148">
        <f t="shared" si="25"/>
        <v>362</v>
      </c>
      <c t="str" s="27" r="AQ148">
        <f t="shared" si="39"/>
        <v>1</v>
      </c>
      <c t="str" s="36" r="AR148">
        <f t="shared" si="27"/>
        <v>4</v>
      </c>
      <c s="23" r="AS148"/>
      <c s="3" r="AT148"/>
      <c s="3" r="AU148"/>
      <c s="3" r="AV148"/>
    </row>
    <row customHeight="1" r="149" ht="12.75">
      <c s="15" r="A149">
        <v>147.0</v>
      </c>
      <c s="24" r="B149">
        <v>41964.77316957176</v>
      </c>
      <c t="s" s="25" r="C149">
        <v>1390</v>
      </c>
      <c t="s" s="25" r="D149">
        <v>1391</v>
      </c>
      <c s="25" r="E149">
        <v>255667.0</v>
      </c>
      <c s="26" r="F149">
        <v>1.0</v>
      </c>
      <c t="str" s="26" r="G149">
        <f t="shared" si="1"/>
        <v>2</v>
      </c>
      <c t="str" s="26" r="H149">
        <f t="shared" si="2"/>
        <v>5</v>
      </c>
      <c t="str" s="26" r="I149">
        <f t="shared" si="3"/>
        <v>5</v>
      </c>
      <c t="str" s="26" r="J149">
        <f t="shared" si="4"/>
        <v>6</v>
      </c>
      <c t="str" s="26" r="K149">
        <f t="shared" si="5"/>
        <v>6</v>
      </c>
      <c t="str" s="26" r="L149">
        <f t="shared" si="6"/>
        <v>7</v>
      </c>
      <c s="27" r="M149">
        <v>2.0</v>
      </c>
      <c t="s" s="25" r="N149">
        <v>1392</v>
      </c>
      <c t="str" s="28" r="O149">
        <f t="shared" si="7"/>
        <v>96.8</v>
      </c>
      <c t="str" s="27" r="P149">
        <f t="shared" si="30"/>
        <v>1</v>
      </c>
      <c s="25" r="Q149"/>
      <c t="str" s="28" r="R149">
        <f t="shared" si="9"/>
        <v>70.7</v>
      </c>
      <c t="str" s="27" r="S149">
        <f t="shared" si="31"/>
        <v>0</v>
      </c>
      <c s="25" r="T149"/>
      <c t="str" s="28" r="U149">
        <f t="shared" si="11"/>
        <v>70.1</v>
      </c>
      <c t="str" s="27" r="V149">
        <f t="shared" si="32"/>
        <v>0</v>
      </c>
      <c s="25" r="W149"/>
      <c t="str" s="28" r="X149">
        <f t="shared" si="13"/>
        <v>85.4</v>
      </c>
      <c t="str" s="27" r="Y149">
        <f t="shared" si="33"/>
        <v>0</v>
      </c>
      <c s="25" r="Z149"/>
      <c t="str" s="28" r="AA149">
        <f t="shared" si="15"/>
        <v>81.5</v>
      </c>
      <c t="str" s="27" r="AB149">
        <f t="shared" si="16"/>
        <v>0</v>
      </c>
      <c s="25" r="AC149"/>
      <c t="str" s="28" r="AD149">
        <f t="shared" si="17"/>
        <v>80.0</v>
      </c>
      <c t="str" s="27" r="AE149">
        <f t="shared" si="18"/>
        <v>0</v>
      </c>
      <c t="s" s="33" r="AF149">
        <v>1393</v>
      </c>
      <c t="str" s="28" r="AG149">
        <f t="shared" si="19"/>
        <v>87.5</v>
      </c>
      <c t="str" s="27" r="AH149">
        <f t="shared" si="34"/>
        <v>-1</v>
      </c>
      <c t="s" s="25" r="AI149">
        <v>1394</v>
      </c>
      <c t="str" s="28" r="AJ149">
        <f t="shared" si="21"/>
        <v>84.3</v>
      </c>
      <c t="str" s="27" r="AK149">
        <f t="shared" si="35"/>
        <v>1</v>
      </c>
      <c t="s" s="25" r="AL149">
        <v>1395</v>
      </c>
      <c t="str" s="28" r="AM149">
        <f t="shared" si="23"/>
        <v>202.4</v>
      </c>
      <c t="str" s="27" r="AN149">
        <f t="shared" si="29"/>
        <v>1</v>
      </c>
      <c s="25" r="AO149"/>
      <c t="str" s="29" r="AP149">
        <f t="shared" si="25"/>
        <v>362</v>
      </c>
      <c t="str" s="27" r="AQ149">
        <f t="shared" si="39"/>
        <v>0</v>
      </c>
      <c t="str" s="36" r="AR149">
        <f t="shared" si="27"/>
        <v>4</v>
      </c>
      <c s="23" r="AS149"/>
      <c s="3" r="AT149"/>
      <c s="3" r="AU149"/>
      <c s="3" r="AV149"/>
    </row>
    <row customHeight="1" r="150" ht="12.75">
      <c s="15" r="A150">
        <v>148.0</v>
      </c>
      <c s="24" r="B150">
        <v>41964.78420474537</v>
      </c>
      <c t="s" s="25" r="C150">
        <v>1396</v>
      </c>
      <c t="s" s="25" r="D150">
        <v>1397</v>
      </c>
      <c s="25" r="E150">
        <v>243653.0</v>
      </c>
      <c s="26" r="F150">
        <v>1.0</v>
      </c>
      <c t="str" s="26" r="G150">
        <f t="shared" si="1"/>
        <v>2</v>
      </c>
      <c t="str" s="26" r="H150">
        <f t="shared" si="2"/>
        <v>4</v>
      </c>
      <c t="str" s="26" r="I150">
        <f t="shared" si="3"/>
        <v>3</v>
      </c>
      <c t="str" s="26" r="J150">
        <f t="shared" si="4"/>
        <v>6</v>
      </c>
      <c t="str" s="26" r="K150">
        <f t="shared" si="5"/>
        <v>5</v>
      </c>
      <c t="str" s="26" r="L150">
        <f t="shared" si="6"/>
        <v>3</v>
      </c>
      <c s="27" r="M150">
        <v>2.0</v>
      </c>
      <c t="s" s="25" r="N150">
        <v>1398</v>
      </c>
      <c t="str" s="28" r="O150">
        <f t="shared" si="7"/>
        <v>92.8</v>
      </c>
      <c t="str" s="27" r="P150">
        <f t="shared" si="30"/>
        <v>1</v>
      </c>
      <c t="s" s="25" r="Q150">
        <v>1399</v>
      </c>
      <c t="str" s="28" r="R150">
        <f t="shared" si="9"/>
        <v>66.8</v>
      </c>
      <c t="str" s="27" r="S150">
        <f t="shared" si="31"/>
        <v>-1</v>
      </c>
      <c t="s" s="25" r="T150">
        <v>1400</v>
      </c>
      <c t="str" s="28" r="U150">
        <f t="shared" si="11"/>
        <v>66.0</v>
      </c>
      <c t="str" s="27" r="V150">
        <f t="shared" si="32"/>
        <v>1</v>
      </c>
      <c t="s" s="25" r="W150">
        <v>1401</v>
      </c>
      <c t="str" s="28" r="X150">
        <f t="shared" si="13"/>
        <v>81.5</v>
      </c>
      <c t="str" s="27" r="Y150">
        <f t="shared" si="33"/>
        <v>1</v>
      </c>
      <c s="25" r="Z150"/>
      <c t="str" s="28" r="AA150">
        <f t="shared" si="15"/>
        <v>80.4</v>
      </c>
      <c t="str" s="27" r="AB150">
        <f t="shared" si="16"/>
        <v>0</v>
      </c>
      <c s="25" r="AC150"/>
      <c t="str" s="28" r="AD150">
        <f t="shared" si="17"/>
        <v>78.3</v>
      </c>
      <c t="str" s="27" r="AE150">
        <f t="shared" si="18"/>
        <v>0</v>
      </c>
      <c t="s" s="25" r="AF150">
        <v>1402</v>
      </c>
      <c t="str" s="28" r="AG150">
        <f t="shared" si="19"/>
        <v>87.0</v>
      </c>
      <c t="str" s="27" r="AH150">
        <f t="shared" si="34"/>
        <v>1</v>
      </c>
      <c t="s" s="25" r="AI150">
        <v>1403</v>
      </c>
      <c t="str" s="28" r="AJ150">
        <f t="shared" si="21"/>
        <v>83.1</v>
      </c>
      <c t="str" s="27" r="AK150">
        <f t="shared" si="35"/>
        <v>-1</v>
      </c>
      <c t="s" s="25" r="AL150">
        <v>1404</v>
      </c>
      <c t="str" s="28" r="AM150">
        <f t="shared" si="23"/>
        <v>254.8</v>
      </c>
      <c t="str" s="27" r="AN150">
        <f t="shared" si="29"/>
        <v>1</v>
      </c>
      <c t="s" s="33" r="AO150">
        <v>1405</v>
      </c>
      <c t="str" s="29" r="AP150">
        <f t="shared" si="25"/>
        <v>456</v>
      </c>
      <c s="27" r="AQ150">
        <v>-1.0</v>
      </c>
      <c t="str" s="36" r="AR150">
        <f t="shared" si="27"/>
        <v>4</v>
      </c>
      <c s="23" r="AS150"/>
      <c s="3" r="AT150"/>
      <c s="3" r="AU150"/>
      <c s="3" r="AV150"/>
    </row>
    <row customHeight="1" r="151" ht="12.75">
      <c s="15" r="A151">
        <v>149.0</v>
      </c>
      <c s="24" r="B151">
        <v>41964.77335130787</v>
      </c>
      <c t="s" s="25" r="C151">
        <v>1406</v>
      </c>
      <c t="s" s="25" r="D151">
        <v>1407</v>
      </c>
      <c s="25" r="E151">
        <v>241012.0</v>
      </c>
      <c s="26" r="F151">
        <v>1.0</v>
      </c>
      <c t="str" s="26" r="G151">
        <f t="shared" si="1"/>
        <v>2</v>
      </c>
      <c t="str" s="26" r="H151">
        <f t="shared" si="2"/>
        <v>4</v>
      </c>
      <c t="str" s="26" r="I151">
        <f t="shared" si="3"/>
        <v>1</v>
      </c>
      <c t="str" s="26" r="J151">
        <f t="shared" si="4"/>
        <v>0</v>
      </c>
      <c t="str" s="26" r="K151">
        <f t="shared" si="5"/>
        <v>1</v>
      </c>
      <c t="str" s="26" r="L151">
        <f t="shared" si="6"/>
        <v>2</v>
      </c>
      <c s="27" r="M151">
        <v>2.0</v>
      </c>
      <c t="s" s="25" r="N151">
        <v>1408</v>
      </c>
      <c t="str" s="28" r="O151">
        <f t="shared" si="7"/>
        <v>86.9</v>
      </c>
      <c t="str" s="27" r="P151">
        <f t="shared" si="30"/>
        <v>1</v>
      </c>
      <c t="s" s="25" r="Q151">
        <v>1409</v>
      </c>
      <c t="str" s="28" r="R151">
        <f t="shared" si="9"/>
        <v>66.5</v>
      </c>
      <c t="str" s="27" r="S151">
        <f t="shared" si="31"/>
        <v>-1</v>
      </c>
      <c t="s" s="25" r="T151">
        <v>1410</v>
      </c>
      <c t="str" s="28" r="U151">
        <f t="shared" si="11"/>
        <v>65.2</v>
      </c>
      <c t="str" s="27" r="V151">
        <f t="shared" si="32"/>
        <v>-1</v>
      </c>
      <c s="25" r="W151"/>
      <c t="str" s="28" r="X151">
        <f t="shared" si="13"/>
        <v>80.2</v>
      </c>
      <c t="str" s="27" r="Y151">
        <f t="shared" si="33"/>
        <v>0</v>
      </c>
      <c s="25" r="Z151"/>
      <c t="str" s="28" r="AA151">
        <f t="shared" si="15"/>
        <v>74.7</v>
      </c>
      <c t="str" s="27" r="AB151">
        <f t="shared" si="16"/>
        <v>0</v>
      </c>
      <c t="s" s="25" r="AC151">
        <v>1411</v>
      </c>
      <c t="str" s="28" r="AD151">
        <f t="shared" si="17"/>
        <v>76.7</v>
      </c>
      <c t="str" s="27" r="AE151">
        <f t="shared" si="18"/>
        <v>-1</v>
      </c>
      <c t="s" s="25" r="AF151">
        <v>1412</v>
      </c>
      <c t="str" s="28" r="AG151">
        <f t="shared" si="19"/>
        <v>80.8</v>
      </c>
      <c t="str" s="27" r="AH151">
        <f t="shared" si="34"/>
        <v>1</v>
      </c>
      <c t="s" s="25" r="AI151">
        <v>1413</v>
      </c>
      <c t="str" s="28" r="AJ151">
        <f t="shared" si="21"/>
        <v>81.4</v>
      </c>
      <c t="str" s="27" r="AK151">
        <f t="shared" si="35"/>
        <v>1</v>
      </c>
      <c t="s" s="25" r="AL151">
        <v>1414</v>
      </c>
      <c t="str" s="28" r="AM151">
        <f t="shared" si="23"/>
        <v>269.9</v>
      </c>
      <c t="str" s="27" r="AN151">
        <f t="shared" si="29"/>
        <v>1</v>
      </c>
      <c s="25" r="AO151">
        <v>1146.0</v>
      </c>
      <c t="str" s="29" r="AP151">
        <f t="shared" si="25"/>
        <v>1146</v>
      </c>
      <c t="str" s="27" r="AQ151">
        <f ref="AQ151:AQ180" t="shared" si="40">IF(AO151="",0,IF(ABS(AO151-AP151)&lt;=0.5,1,-1))</f>
        <v>1</v>
      </c>
      <c t="str" s="36" r="AR151">
        <f t="shared" si="27"/>
        <v>4</v>
      </c>
      <c s="23" r="AS151"/>
      <c s="3" r="AT151"/>
      <c s="3" r="AU151"/>
      <c s="3" r="AV151"/>
    </row>
    <row customHeight="1" r="152" ht="12.75">
      <c s="15" r="A152">
        <v>150.0</v>
      </c>
      <c s="24" r="B152">
        <v>41964.7737384375</v>
      </c>
      <c t="s" s="25" r="C152">
        <v>1415</v>
      </c>
      <c t="s" s="25" r="D152">
        <v>1416</v>
      </c>
      <c s="25" r="E152">
        <v>252532.0</v>
      </c>
      <c s="26" r="F152">
        <v>1.0</v>
      </c>
      <c t="str" s="26" r="G152">
        <f t="shared" si="1"/>
        <v>2</v>
      </c>
      <c t="str" s="26" r="H152">
        <f t="shared" si="2"/>
        <v>5</v>
      </c>
      <c t="str" s="26" r="I152">
        <f t="shared" si="3"/>
        <v>2</v>
      </c>
      <c t="str" s="26" r="J152">
        <f t="shared" si="4"/>
        <v>5</v>
      </c>
      <c t="str" s="26" r="K152">
        <f t="shared" si="5"/>
        <v>3</v>
      </c>
      <c t="str" s="26" r="L152">
        <f t="shared" si="6"/>
        <v>2</v>
      </c>
      <c s="27" r="M152">
        <v>2.0</v>
      </c>
      <c t="s" s="25" r="N152">
        <v>1417</v>
      </c>
      <c t="str" s="28" r="O152">
        <f t="shared" si="7"/>
        <v>91.2</v>
      </c>
      <c t="str" s="27" r="P152">
        <f t="shared" si="30"/>
        <v>1</v>
      </c>
      <c s="25" r="Q152"/>
      <c t="str" s="28" r="R152">
        <f t="shared" si="9"/>
        <v>66.2</v>
      </c>
      <c t="str" s="27" r="S152">
        <f t="shared" si="31"/>
        <v>0</v>
      </c>
      <c s="25" r="T152"/>
      <c t="str" s="28" r="U152">
        <f t="shared" si="11"/>
        <v>65.1</v>
      </c>
      <c t="str" s="27" r="V152">
        <f t="shared" si="32"/>
        <v>0</v>
      </c>
      <c s="25" r="W152"/>
      <c t="str" s="28" r="X152">
        <f t="shared" si="13"/>
        <v>80.4</v>
      </c>
      <c t="str" s="27" r="Y152">
        <f t="shared" si="33"/>
        <v>0</v>
      </c>
      <c s="25" r="Z152"/>
      <c t="str" s="28" r="AA152">
        <f t="shared" si="15"/>
        <v>78.4</v>
      </c>
      <c t="str" s="27" r="AB152">
        <f t="shared" si="16"/>
        <v>0</v>
      </c>
      <c s="25" r="AC152"/>
      <c t="str" s="28" r="AD152">
        <f t="shared" si="17"/>
        <v>77.3</v>
      </c>
      <c t="str" s="27" r="AE152">
        <f t="shared" si="18"/>
        <v>0</v>
      </c>
      <c t="s" s="33" r="AF152">
        <v>1418</v>
      </c>
      <c t="str" s="28" r="AG152">
        <f t="shared" si="19"/>
        <v>85.8</v>
      </c>
      <c t="str" s="27" r="AH152">
        <f t="shared" si="34"/>
        <v>-1</v>
      </c>
      <c t="s" s="25" r="AI152">
        <v>1419</v>
      </c>
      <c t="str" s="28" r="AJ152">
        <f t="shared" si="21"/>
        <v>82.3</v>
      </c>
      <c t="str" s="27" r="AK152">
        <f t="shared" si="35"/>
        <v>1</v>
      </c>
      <c t="s" s="25" r="AL152">
        <v>1420</v>
      </c>
      <c t="str" s="28" r="AM152">
        <f t="shared" si="23"/>
        <v>269.9</v>
      </c>
      <c t="str" s="27" r="AN152">
        <f t="shared" si="29"/>
        <v>1</v>
      </c>
      <c s="25" r="AO152"/>
      <c t="str" s="29" r="AP152">
        <f t="shared" si="25"/>
        <v>723</v>
      </c>
      <c t="str" s="27" r="AQ152">
        <f t="shared" si="40"/>
        <v>0</v>
      </c>
      <c t="str" s="36" r="AR152">
        <f t="shared" si="27"/>
        <v>4</v>
      </c>
      <c s="23" r="AS152"/>
      <c s="3" r="AT152"/>
      <c s="3" r="AU152"/>
      <c s="3" r="AV152"/>
    </row>
    <row customHeight="1" r="153" ht="12.75">
      <c s="15" r="A153">
        <v>151.0</v>
      </c>
      <c s="24" r="B153">
        <v>41964.77400237269</v>
      </c>
      <c t="s" s="25" r="C153">
        <v>1421</v>
      </c>
      <c t="s" s="25" r="D153">
        <v>1422</v>
      </c>
      <c s="25" r="E153">
        <v>242667.0</v>
      </c>
      <c s="26" r="F153">
        <v>1.0</v>
      </c>
      <c t="str" s="26" r="G153">
        <f t="shared" si="1"/>
        <v>2</v>
      </c>
      <c t="str" s="26" r="H153">
        <f t="shared" si="2"/>
        <v>4</v>
      </c>
      <c t="str" s="26" r="I153">
        <f t="shared" si="3"/>
        <v>2</v>
      </c>
      <c t="str" s="26" r="J153">
        <f t="shared" si="4"/>
        <v>6</v>
      </c>
      <c t="str" s="26" r="K153">
        <f t="shared" si="5"/>
        <v>6</v>
      </c>
      <c t="str" s="26" r="L153">
        <f t="shared" si="6"/>
        <v>7</v>
      </c>
      <c s="27" r="M153">
        <v>2.0</v>
      </c>
      <c t="s" s="25" r="N153">
        <v>1423</v>
      </c>
      <c t="str" s="28" r="O153">
        <f t="shared" si="7"/>
        <v>96.8</v>
      </c>
      <c t="str" s="27" r="P153">
        <f t="shared" si="30"/>
        <v>1</v>
      </c>
      <c t="s" s="25" r="Q153">
        <v>1424</v>
      </c>
      <c t="str" s="28" r="R153">
        <f t="shared" si="9"/>
        <v>70.7</v>
      </c>
      <c t="str" s="27" r="S153">
        <f t="shared" si="31"/>
        <v>1</v>
      </c>
      <c t="s" s="25" r="T153">
        <v>1425</v>
      </c>
      <c t="str" s="28" r="U153">
        <f t="shared" si="11"/>
        <v>69.8</v>
      </c>
      <c t="str" s="27" r="V153">
        <f t="shared" si="32"/>
        <v>-1</v>
      </c>
      <c t="s" s="25" r="W153">
        <v>1426</v>
      </c>
      <c t="str" s="28" r="X153">
        <f t="shared" si="13"/>
        <v>85.4</v>
      </c>
      <c t="str" s="27" r="Y153">
        <f t="shared" si="33"/>
        <v>1</v>
      </c>
      <c s="25" r="Z153"/>
      <c t="str" s="28" r="AA153">
        <f t="shared" si="15"/>
        <v>81.5</v>
      </c>
      <c t="str" s="27" r="AB153">
        <f t="shared" si="16"/>
        <v>0</v>
      </c>
      <c s="25" r="AC153"/>
      <c t="str" s="28" r="AD153">
        <f t="shared" si="17"/>
        <v>80.0</v>
      </c>
      <c t="str" s="27" r="AE153">
        <f t="shared" si="18"/>
        <v>0</v>
      </c>
      <c t="s" s="25" r="AF153">
        <v>1427</v>
      </c>
      <c t="str" s="28" r="AG153">
        <f t="shared" si="19"/>
        <v>87.5</v>
      </c>
      <c t="str" s="27" r="AH153">
        <f t="shared" si="34"/>
        <v>1</v>
      </c>
      <c t="s" s="25" r="AI153">
        <v>1428</v>
      </c>
      <c t="str" s="28" r="AJ153">
        <f t="shared" si="21"/>
        <v>84.1</v>
      </c>
      <c t="str" s="27" r="AK153">
        <f t="shared" si="35"/>
        <v>1</v>
      </c>
      <c t="s" s="25" r="AL153">
        <v>1429</v>
      </c>
      <c t="str" s="28" r="AM153">
        <f t="shared" si="23"/>
        <v>202.4</v>
      </c>
      <c t="str" s="27" r="AN153">
        <f t="shared" si="29"/>
        <v>-1</v>
      </c>
      <c s="25" r="AO153">
        <v>6.0</v>
      </c>
      <c t="str" s="29" r="AP153">
        <f t="shared" si="25"/>
        <v>362</v>
      </c>
      <c t="str" s="27" r="AQ153">
        <f t="shared" si="40"/>
        <v>-1</v>
      </c>
      <c t="str" s="36" r="AR153">
        <f t="shared" si="27"/>
        <v>4</v>
      </c>
      <c s="23" r="AS153"/>
      <c s="3" r="AT153"/>
      <c s="3" r="AU153"/>
      <c s="3" r="AV153"/>
    </row>
    <row customHeight="1" r="154" ht="12.75">
      <c s="15" r="A154">
        <v>152.0</v>
      </c>
      <c s="24" r="B154">
        <v>41964.77497060185</v>
      </c>
      <c t="s" s="25" r="C154">
        <v>1430</v>
      </c>
      <c t="s" s="25" r="D154">
        <v>1431</v>
      </c>
      <c s="25" r="E154">
        <v>253884.0</v>
      </c>
      <c s="26" r="F154">
        <v>1.0</v>
      </c>
      <c t="str" s="26" r="G154">
        <f t="shared" si="1"/>
        <v>2</v>
      </c>
      <c t="str" s="26" r="H154">
        <f t="shared" si="2"/>
        <v>5</v>
      </c>
      <c t="str" s="26" r="I154">
        <f t="shared" si="3"/>
        <v>3</v>
      </c>
      <c t="str" s="26" r="J154">
        <f t="shared" si="4"/>
        <v>8</v>
      </c>
      <c t="str" s="26" r="K154">
        <f t="shared" si="5"/>
        <v>8</v>
      </c>
      <c t="str" s="26" r="L154">
        <f t="shared" si="6"/>
        <v>4</v>
      </c>
      <c s="27" r="M154">
        <v>2.0</v>
      </c>
      <c t="s" s="25" r="N154">
        <v>1432</v>
      </c>
      <c t="str" s="28" r="O154">
        <f t="shared" si="7"/>
        <v>94.7</v>
      </c>
      <c t="str" s="27" r="P154">
        <f t="shared" si="30"/>
        <v>1</v>
      </c>
      <c t="s" s="25" r="Q154">
        <v>1433</v>
      </c>
      <c t="str" s="28" r="R154">
        <f t="shared" si="9"/>
        <v>67.4</v>
      </c>
      <c t="str" s="27" r="S154">
        <f t="shared" si="31"/>
        <v>-1</v>
      </c>
      <c t="s" s="31" r="T154">
        <v>1434</v>
      </c>
      <c t="str" s="28" r="U154">
        <f t="shared" si="11"/>
        <v>66.7</v>
      </c>
      <c t="str" s="27" r="V154">
        <f t="shared" si="32"/>
        <v>-1</v>
      </c>
      <c t="s" s="31" r="W154">
        <v>1435</v>
      </c>
      <c t="str" s="28" r="X154">
        <f t="shared" si="13"/>
        <v>82.8</v>
      </c>
      <c t="str" s="27" r="Y154">
        <f t="shared" si="33"/>
        <v>1</v>
      </c>
      <c s="25" r="Z154"/>
      <c t="str" s="28" r="AA154">
        <f t="shared" si="15"/>
        <v>83.7</v>
      </c>
      <c t="str" s="27" r="AB154">
        <f t="shared" si="16"/>
        <v>0</v>
      </c>
      <c s="25" r="AC154"/>
      <c t="str" s="28" r="AD154">
        <f t="shared" si="17"/>
        <v>80.0</v>
      </c>
      <c t="str" s="27" r="AE154">
        <f t="shared" si="18"/>
        <v>0</v>
      </c>
      <c t="s" s="25" r="AF154">
        <v>1436</v>
      </c>
      <c t="str" s="28" r="AG154">
        <f t="shared" si="19"/>
        <v>89.1</v>
      </c>
      <c t="str" s="27" r="AH154">
        <f t="shared" si="34"/>
        <v>1</v>
      </c>
      <c t="s" s="25" r="AI154">
        <v>1437</v>
      </c>
      <c t="str" s="28" r="AJ154">
        <f t="shared" si="21"/>
        <v>84.0</v>
      </c>
      <c t="str" s="27" r="AK154">
        <f t="shared" si="35"/>
        <v>1</v>
      </c>
      <c t="s" s="25" r="AL154">
        <v>1438</v>
      </c>
      <c t="str" s="28" r="AM154">
        <f t="shared" si="23"/>
        <v>240.6</v>
      </c>
      <c t="str" s="27" r="AN154">
        <f t="shared" si="29"/>
        <v>1</v>
      </c>
      <c s="25" r="AO154">
        <v>229.0</v>
      </c>
      <c t="str" s="29" r="AP154">
        <f t="shared" si="25"/>
        <v>228</v>
      </c>
      <c t="str" s="27" r="AQ154">
        <f t="shared" si="40"/>
        <v>-1</v>
      </c>
      <c t="str" s="36" r="AR154">
        <f t="shared" si="27"/>
        <v>4</v>
      </c>
      <c s="23" r="AS154"/>
      <c s="3" r="AT154"/>
      <c s="3" r="AU154"/>
      <c s="3" r="AV154"/>
    </row>
    <row customHeight="1" r="155" ht="12.75">
      <c s="15" r="A155">
        <v>153.0</v>
      </c>
      <c s="24" r="B155">
        <v>41964.77595042824</v>
      </c>
      <c t="s" s="25" r="C155">
        <v>1439</v>
      </c>
      <c t="s" s="25" r="D155">
        <v>1440</v>
      </c>
      <c s="25" r="E155">
        <v>239316.0</v>
      </c>
      <c s="26" r="F155">
        <v>1.0</v>
      </c>
      <c t="str" s="26" r="G155">
        <f t="shared" si="1"/>
        <v>2</v>
      </c>
      <c t="str" s="26" r="H155">
        <f t="shared" si="2"/>
        <v>3</v>
      </c>
      <c t="str" s="26" r="I155">
        <f t="shared" si="3"/>
        <v>9</v>
      </c>
      <c t="str" s="26" r="J155">
        <f t="shared" si="4"/>
        <v>3</v>
      </c>
      <c t="str" s="26" r="K155">
        <f t="shared" si="5"/>
        <v>1</v>
      </c>
      <c t="str" s="26" r="L155">
        <f t="shared" si="6"/>
        <v>6</v>
      </c>
      <c s="27" r="M155">
        <v>2.0</v>
      </c>
      <c t="s" s="25" r="N155">
        <v>1441</v>
      </c>
      <c t="str" s="28" r="O155">
        <f t="shared" si="7"/>
        <v>93.9</v>
      </c>
      <c t="str" s="27" r="P155">
        <f t="shared" si="30"/>
        <v>1</v>
      </c>
      <c t="s" s="25" r="Q155">
        <v>1442</v>
      </c>
      <c t="str" s="28" r="R155">
        <f t="shared" si="9"/>
        <v>70.5</v>
      </c>
      <c t="str" s="27" r="S155">
        <f t="shared" si="31"/>
        <v>-1</v>
      </c>
      <c t="s" s="25" r="T155">
        <v>1443</v>
      </c>
      <c t="str" s="28" r="U155">
        <f t="shared" si="11"/>
        <v>70.2</v>
      </c>
      <c t="str" s="27" r="V155">
        <f t="shared" si="32"/>
        <v>-1</v>
      </c>
      <c t="s" s="25" r="W155">
        <v>1444</v>
      </c>
      <c t="str" s="28" r="X155">
        <f t="shared" si="13"/>
        <v>83.9</v>
      </c>
      <c t="str" s="27" r="Y155">
        <f t="shared" si="33"/>
        <v>1</v>
      </c>
      <c s="25" r="Z155"/>
      <c t="str" s="28" r="AA155">
        <f t="shared" si="15"/>
        <v>76.3</v>
      </c>
      <c t="str" s="27" r="AB155">
        <f t="shared" si="16"/>
        <v>0</v>
      </c>
      <c s="25" r="AC155"/>
      <c t="str" s="28" r="AD155">
        <f t="shared" si="17"/>
        <v>78.5</v>
      </c>
      <c t="str" s="27" r="AE155">
        <f t="shared" si="18"/>
        <v>0</v>
      </c>
      <c t="s" s="25" r="AF155">
        <v>1445</v>
      </c>
      <c t="str" s="28" r="AG155">
        <f t="shared" si="19"/>
        <v>84.4</v>
      </c>
      <c t="str" s="27" r="AH155">
        <f t="shared" si="34"/>
        <v>1</v>
      </c>
      <c t="s" s="25" r="AI155">
        <v>1446</v>
      </c>
      <c t="str" s="28" r="AJ155">
        <f t="shared" si="21"/>
        <v>83.3</v>
      </c>
      <c t="str" s="27" r="AK155">
        <f t="shared" si="35"/>
        <v>1</v>
      </c>
      <c t="s" s="25" r="AL155">
        <v>1447</v>
      </c>
      <c t="str" s="28" r="AM155">
        <f t="shared" si="23"/>
        <v>214.4</v>
      </c>
      <c t="str" s="27" r="AN155">
        <f t="shared" si="29"/>
        <v>1</v>
      </c>
      <c s="25" r="AO155">
        <v>1147.0</v>
      </c>
      <c t="str" s="29" r="AP155">
        <f t="shared" si="25"/>
        <v>1146</v>
      </c>
      <c t="str" s="27" r="AQ155">
        <f t="shared" si="40"/>
        <v>-1</v>
      </c>
      <c t="str" s="36" r="AR155">
        <f t="shared" si="27"/>
        <v>4</v>
      </c>
      <c s="23" r="AS155"/>
      <c s="3" r="AT155"/>
      <c s="3" r="AU155"/>
      <c s="3" r="AV155"/>
    </row>
    <row customHeight="1" r="156" ht="12.75">
      <c s="15" r="A156">
        <v>154.0</v>
      </c>
      <c s="24" r="B156">
        <v>41964.77610585648</v>
      </c>
      <c t="s" s="25" r="C156">
        <v>1448</v>
      </c>
      <c t="s" s="25" r="D156">
        <v>1449</v>
      </c>
      <c s="25" r="E156">
        <v>240116.0</v>
      </c>
      <c s="26" r="F156">
        <v>1.0</v>
      </c>
      <c t="str" s="26" r="G156">
        <f t="shared" si="1"/>
        <v>2</v>
      </c>
      <c t="str" s="26" r="H156">
        <f t="shared" si="2"/>
        <v>4</v>
      </c>
      <c t="str" s="26" r="I156">
        <f t="shared" si="3"/>
        <v>0</v>
      </c>
      <c t="str" s="26" r="J156">
        <f t="shared" si="4"/>
        <v>1</v>
      </c>
      <c t="str" s="26" r="K156">
        <f t="shared" si="5"/>
        <v>1</v>
      </c>
      <c t="str" s="26" r="L156">
        <f t="shared" si="6"/>
        <v>6</v>
      </c>
      <c s="27" r="M156">
        <v>2.0</v>
      </c>
      <c t="s" s="25" r="N156">
        <v>1450</v>
      </c>
      <c t="str" s="28" r="O156">
        <f t="shared" si="7"/>
        <v>92.1</v>
      </c>
      <c t="str" s="27" r="P156">
        <f t="shared" si="30"/>
        <v>1</v>
      </c>
      <c t="s" s="25" r="Q156">
        <v>1451</v>
      </c>
      <c t="str" s="28" r="R156">
        <f t="shared" si="9"/>
        <v>70.5</v>
      </c>
      <c t="str" s="27" r="S156">
        <f t="shared" si="31"/>
        <v>-1</v>
      </c>
      <c t="s" s="25" r="T156">
        <v>1452</v>
      </c>
      <c t="str" s="28" r="U156">
        <f t="shared" si="11"/>
        <v>69.1</v>
      </c>
      <c t="str" s="27" r="V156">
        <f t="shared" si="32"/>
        <v>-1</v>
      </c>
      <c t="s" s="25" r="W156">
        <v>1453</v>
      </c>
      <c t="str" s="28" r="X156">
        <f t="shared" si="13"/>
        <v>83.9</v>
      </c>
      <c t="str" s="27" r="Y156">
        <f t="shared" si="33"/>
        <v>1</v>
      </c>
      <c s="25" r="Z156"/>
      <c t="str" s="28" r="AA156">
        <f t="shared" si="15"/>
        <v>75.3</v>
      </c>
      <c t="str" s="27" r="AB156">
        <f t="shared" si="16"/>
        <v>0</v>
      </c>
      <c s="25" r="AC156"/>
      <c t="str" s="28" r="AD156">
        <f t="shared" si="17"/>
        <v>78.5</v>
      </c>
      <c t="str" s="27" r="AE156">
        <f t="shared" si="18"/>
        <v>0</v>
      </c>
      <c t="s" s="25" r="AF156">
        <v>1454</v>
      </c>
      <c t="str" s="28" r="AG156">
        <f t="shared" si="19"/>
        <v>82.4</v>
      </c>
      <c t="str" s="27" r="AH156">
        <f t="shared" si="34"/>
        <v>1</v>
      </c>
      <c t="s" s="25" r="AI156">
        <v>1455</v>
      </c>
      <c t="str" s="28" r="AJ156">
        <f t="shared" si="21"/>
        <v>82.5</v>
      </c>
      <c t="str" s="27" r="AK156">
        <f t="shared" si="35"/>
        <v>1</v>
      </c>
      <c t="s" s="25" r="AL156">
        <v>1456</v>
      </c>
      <c t="str" s="28" r="AM156">
        <f t="shared" si="23"/>
        <v>214.4</v>
      </c>
      <c t="str" s="27" r="AN156">
        <f t="shared" si="29"/>
        <v>1</v>
      </c>
      <c s="25" r="AO156">
        <v>1147.0</v>
      </c>
      <c t="str" s="29" r="AP156">
        <f t="shared" si="25"/>
        <v>1146</v>
      </c>
      <c t="str" s="27" r="AQ156">
        <f t="shared" si="40"/>
        <v>-1</v>
      </c>
      <c t="str" s="36" r="AR156">
        <f t="shared" si="27"/>
        <v>4</v>
      </c>
      <c s="23" r="AS156"/>
      <c s="3" r="AT156"/>
      <c s="3" r="AU156"/>
      <c s="3" r="AV156"/>
    </row>
    <row customHeight="1" r="157" ht="12.75">
      <c s="15" r="A157">
        <v>155.0</v>
      </c>
      <c s="24" r="B157">
        <v>41964.77709047454</v>
      </c>
      <c t="s" s="25" r="C157">
        <v>1457</v>
      </c>
      <c t="s" s="25" r="D157">
        <v>1458</v>
      </c>
      <c s="25" r="E157">
        <v>233172.0</v>
      </c>
      <c s="26" r="F157">
        <v>1.0</v>
      </c>
      <c t="str" s="26" r="G157">
        <f t="shared" si="1"/>
        <v>2</v>
      </c>
      <c t="str" s="26" r="H157">
        <f t="shared" si="2"/>
        <v>3</v>
      </c>
      <c t="str" s="26" r="I157">
        <f t="shared" si="3"/>
        <v>3</v>
      </c>
      <c t="str" s="26" r="J157">
        <f t="shared" si="4"/>
        <v>1</v>
      </c>
      <c t="str" s="26" r="K157">
        <f t="shared" si="5"/>
        <v>7</v>
      </c>
      <c t="str" s="26" r="L157">
        <f t="shared" si="6"/>
        <v>2</v>
      </c>
      <c s="27" r="M157">
        <v>2.0</v>
      </c>
      <c t="s" s="25" r="N157">
        <v>1459</v>
      </c>
      <c t="str" s="28" r="O157">
        <f t="shared" si="7"/>
        <v>88.7</v>
      </c>
      <c t="str" s="27" r="P157">
        <f t="shared" si="30"/>
        <v>1</v>
      </c>
      <c t="s" s="25" r="Q157">
        <v>1460</v>
      </c>
      <c t="str" s="28" r="R157">
        <f t="shared" si="9"/>
        <v>65.5</v>
      </c>
      <c t="str" s="27" r="S157">
        <f t="shared" si="31"/>
        <v>1</v>
      </c>
      <c t="s" s="25" r="T157">
        <v>1461</v>
      </c>
      <c t="str" s="28" r="U157">
        <f t="shared" si="11"/>
        <v>64.7</v>
      </c>
      <c t="str" s="27" r="V157">
        <f t="shared" si="32"/>
        <v>-1</v>
      </c>
      <c t="s" s="25" r="W157">
        <v>1462</v>
      </c>
      <c t="str" s="28" r="X157">
        <f t="shared" si="13"/>
        <v>80.8</v>
      </c>
      <c t="str" s="27" r="Y157">
        <f t="shared" si="33"/>
        <v>1</v>
      </c>
      <c s="25" r="Z157"/>
      <c t="str" s="28" r="AA157">
        <f t="shared" si="15"/>
        <v>81.2</v>
      </c>
      <c t="str" s="27" r="AB157">
        <f t="shared" si="16"/>
        <v>0</v>
      </c>
      <c s="25" r="AC157"/>
      <c t="str" s="28" r="AD157">
        <f t="shared" si="17"/>
        <v>78.4</v>
      </c>
      <c t="str" s="27" r="AE157">
        <f t="shared" si="18"/>
        <v>0</v>
      </c>
      <c t="s" s="25" r="AF157">
        <v>1463</v>
      </c>
      <c t="str" s="28" r="AG157">
        <f t="shared" si="19"/>
        <v>81.8</v>
      </c>
      <c t="str" s="27" r="AH157">
        <f t="shared" si="34"/>
        <v>1</v>
      </c>
      <c t="s" s="25" r="AI157">
        <v>1464</v>
      </c>
      <c t="str" s="28" r="AJ157">
        <f t="shared" si="21"/>
        <v>83.0</v>
      </c>
      <c t="str" s="27" r="AK157">
        <f t="shared" si="35"/>
        <v>1</v>
      </c>
      <c t="s" s="25" r="AL157">
        <v>1465</v>
      </c>
      <c t="str" s="28" r="AM157">
        <f t="shared" si="23"/>
        <v>269.9</v>
      </c>
      <c t="str" s="27" r="AN157">
        <f t="shared" si="29"/>
        <v>-1</v>
      </c>
      <c s="25" r="AO157">
        <v>4.0</v>
      </c>
      <c t="str" s="29" r="AP157">
        <f t="shared" si="25"/>
        <v>288</v>
      </c>
      <c t="str" s="27" r="AQ157">
        <f t="shared" si="40"/>
        <v>-1</v>
      </c>
      <c t="str" s="36" r="AR157">
        <f t="shared" si="27"/>
        <v>4</v>
      </c>
      <c s="23" r="AS157"/>
      <c s="3" r="AT157"/>
      <c s="3" r="AU157"/>
      <c s="3" r="AV157"/>
    </row>
    <row customHeight="1" r="158" ht="12.75">
      <c s="15" r="A158">
        <v>156.0</v>
      </c>
      <c s="24" r="B158">
        <v>41964.778187048614</v>
      </c>
      <c t="s" s="25" r="C158">
        <v>1466</v>
      </c>
      <c t="s" s="25" r="D158">
        <v>1467</v>
      </c>
      <c s="25" r="E158">
        <v>240837.0</v>
      </c>
      <c s="26" r="F158">
        <v>1.0</v>
      </c>
      <c t="str" s="26" r="G158">
        <f t="shared" si="1"/>
        <v>2</v>
      </c>
      <c t="str" s="26" r="H158">
        <f t="shared" si="2"/>
        <v>4</v>
      </c>
      <c t="str" s="26" r="I158">
        <f t="shared" si="3"/>
        <v>0</v>
      </c>
      <c t="str" s="26" r="J158">
        <f t="shared" si="4"/>
        <v>8</v>
      </c>
      <c t="str" s="26" r="K158">
        <f t="shared" si="5"/>
        <v>3</v>
      </c>
      <c t="str" s="26" r="L158">
        <f t="shared" si="6"/>
        <v>7</v>
      </c>
      <c s="27" r="M158">
        <v>2.0</v>
      </c>
      <c t="s" s="25" r="N158">
        <v>1468</v>
      </c>
      <c t="str" s="28" r="O158">
        <f t="shared" si="7"/>
        <v>97.5</v>
      </c>
      <c t="str" s="27" r="P158">
        <f t="shared" si="30"/>
        <v>-1</v>
      </c>
      <c t="s" s="25" r="Q158">
        <v>1469</v>
      </c>
      <c t="str" s="28" r="R158">
        <f t="shared" si="9"/>
        <v>71.2</v>
      </c>
      <c t="str" s="27" r="S158">
        <f t="shared" si="31"/>
        <v>1</v>
      </c>
      <c t="s" s="25" r="T158">
        <v>1470</v>
      </c>
      <c t="str" s="28" r="U158">
        <f t="shared" si="11"/>
        <v>69.9</v>
      </c>
      <c t="str" s="27" r="V158">
        <f t="shared" si="32"/>
        <v>-1</v>
      </c>
      <c t="s" s="25" r="W158">
        <v>1471</v>
      </c>
      <c t="str" s="28" r="X158">
        <f t="shared" si="13"/>
        <v>85.1</v>
      </c>
      <c t="str" s="27" r="Y158">
        <f t="shared" si="33"/>
        <v>1</v>
      </c>
      <c s="25" r="Z158"/>
      <c t="str" s="28" r="AA158">
        <f t="shared" si="15"/>
        <v>80.6</v>
      </c>
      <c t="str" s="27" r="AB158">
        <f t="shared" si="16"/>
        <v>0</v>
      </c>
      <c s="25" r="AC158"/>
      <c t="str" s="28" r="AD158">
        <f t="shared" si="17"/>
        <v>79.4</v>
      </c>
      <c t="str" s="27" r="AE158">
        <f t="shared" si="18"/>
        <v>0</v>
      </c>
      <c t="s" s="25" r="AF158">
        <v>1472</v>
      </c>
      <c t="str" s="28" r="AG158">
        <f t="shared" si="19"/>
        <v>89.5</v>
      </c>
      <c t="str" s="27" r="AH158">
        <f t="shared" si="34"/>
        <v>1</v>
      </c>
      <c t="s" s="25" r="AI158">
        <v>1473</v>
      </c>
      <c t="str" s="28" r="AJ158">
        <f t="shared" si="21"/>
        <v>83.5</v>
      </c>
      <c t="str" s="27" r="AK158">
        <f t="shared" si="35"/>
        <v>-1</v>
      </c>
      <c t="s" s="25" r="AL158">
        <v>1474</v>
      </c>
      <c t="str" s="28" r="AM158">
        <f t="shared" si="23"/>
        <v>202.4</v>
      </c>
      <c t="str" s="27" r="AN158">
        <f t="shared" si="29"/>
        <v>1</v>
      </c>
      <c s="25" r="AO158">
        <v>723.0</v>
      </c>
      <c t="str" s="29" r="AP158">
        <f t="shared" si="25"/>
        <v>723</v>
      </c>
      <c t="str" s="27" r="AQ158">
        <f t="shared" si="40"/>
        <v>1</v>
      </c>
      <c t="str" s="36" r="AR158">
        <f t="shared" si="27"/>
        <v>4</v>
      </c>
      <c s="23" r="AS158"/>
      <c s="3" r="AT158"/>
      <c s="3" r="AU158"/>
      <c s="3" r="AV158"/>
    </row>
    <row customHeight="1" r="159" ht="12.75">
      <c s="15" r="A159">
        <v>157.0</v>
      </c>
      <c s="24" r="B159">
        <v>41964.77825643519</v>
      </c>
      <c t="s" s="25" r="C159">
        <v>1475</v>
      </c>
      <c t="s" s="25" r="D159">
        <v>1476</v>
      </c>
      <c s="25" r="E159">
        <v>243377.0</v>
      </c>
      <c s="26" r="F159">
        <v>1.0</v>
      </c>
      <c t="str" s="26" r="G159">
        <f t="shared" si="1"/>
        <v>2</v>
      </c>
      <c t="str" s="26" r="H159">
        <f t="shared" si="2"/>
        <v>4</v>
      </c>
      <c t="str" s="26" r="I159">
        <f t="shared" si="3"/>
        <v>3</v>
      </c>
      <c t="str" s="26" r="J159">
        <f t="shared" si="4"/>
        <v>3</v>
      </c>
      <c t="str" s="26" r="K159">
        <f t="shared" si="5"/>
        <v>7</v>
      </c>
      <c t="str" s="26" r="L159">
        <f t="shared" si="6"/>
        <v>7</v>
      </c>
      <c s="27" r="M159">
        <v>2.0</v>
      </c>
      <c t="s" s="25" r="N159">
        <v>1477</v>
      </c>
      <c t="str" s="28" r="O159">
        <f t="shared" si="7"/>
        <v>95.3</v>
      </c>
      <c t="str" s="27" r="P159">
        <f t="shared" si="30"/>
        <v>-1</v>
      </c>
      <c t="s" s="25" r="Q159">
        <v>1478</v>
      </c>
      <c t="str" s="28" r="R159">
        <f t="shared" si="9"/>
        <v>70.5</v>
      </c>
      <c t="str" s="27" r="S159">
        <f t="shared" si="31"/>
        <v>1</v>
      </c>
      <c t="s" s="25" r="T159">
        <v>1479</v>
      </c>
      <c t="str" s="28" r="U159">
        <f t="shared" si="11"/>
        <v>69.7</v>
      </c>
      <c t="str" s="27" r="V159">
        <f t="shared" si="32"/>
        <v>-1</v>
      </c>
      <c t="s" s="25" r="W159">
        <v>1480</v>
      </c>
      <c t="str" s="28" r="X159">
        <f t="shared" si="13"/>
        <v>85.5</v>
      </c>
      <c t="str" s="27" r="Y159">
        <f t="shared" si="33"/>
        <v>1</v>
      </c>
      <c s="25" r="Z159"/>
      <c t="str" s="28" r="AA159">
        <f t="shared" si="15"/>
        <v>81.6</v>
      </c>
      <c t="str" s="27" r="AB159">
        <f t="shared" si="16"/>
        <v>0</v>
      </c>
      <c s="25" r="AC159"/>
      <c t="str" s="28" r="AD159">
        <f t="shared" si="17"/>
        <v>80.1</v>
      </c>
      <c t="str" s="27" r="AE159">
        <f t="shared" si="18"/>
        <v>0</v>
      </c>
      <c t="s" s="25" r="AF159">
        <v>1481</v>
      </c>
      <c t="str" s="28" r="AG159">
        <f t="shared" si="19"/>
        <v>84.5</v>
      </c>
      <c t="str" s="27" r="AH159">
        <f t="shared" si="34"/>
        <v>1</v>
      </c>
      <c t="s" s="25" r="AI159">
        <v>1482</v>
      </c>
      <c t="str" s="28" r="AJ159">
        <f t="shared" si="21"/>
        <v>84.2</v>
      </c>
      <c t="str" s="27" r="AK159">
        <f t="shared" si="35"/>
        <v>-1</v>
      </c>
      <c t="s" s="25" r="AL159">
        <v>1483</v>
      </c>
      <c t="str" s="28" r="AM159">
        <f t="shared" si="23"/>
        <v>202.4</v>
      </c>
      <c t="str" s="27" r="AN159">
        <f t="shared" si="29"/>
        <v>1</v>
      </c>
      <c s="25" r="AO159">
        <v>288.0</v>
      </c>
      <c t="str" s="29" r="AP159">
        <f t="shared" si="25"/>
        <v>288</v>
      </c>
      <c t="str" s="27" r="AQ159">
        <f t="shared" si="40"/>
        <v>1</v>
      </c>
      <c t="str" s="36" r="AR159">
        <f t="shared" si="27"/>
        <v>4</v>
      </c>
      <c s="23" r="AS159"/>
      <c s="3" r="AT159"/>
      <c s="3" r="AU159"/>
      <c s="3" r="AV159"/>
    </row>
    <row customHeight="1" r="160" ht="12.75">
      <c s="15" r="A160">
        <v>158.0</v>
      </c>
      <c s="24" r="B160">
        <v>41964.77829894676</v>
      </c>
      <c t="s" s="25" r="C160">
        <v>1484</v>
      </c>
      <c t="s" s="25" r="D160">
        <v>1485</v>
      </c>
      <c s="25" r="E160">
        <v>240525.0</v>
      </c>
      <c s="26" r="F160">
        <v>1.0</v>
      </c>
      <c t="str" s="26" r="G160">
        <f t="shared" si="1"/>
        <v>2</v>
      </c>
      <c t="str" s="26" r="H160">
        <f t="shared" si="2"/>
        <v>4</v>
      </c>
      <c t="str" s="26" r="I160">
        <f t="shared" si="3"/>
        <v>0</v>
      </c>
      <c t="str" s="26" r="J160">
        <f t="shared" si="4"/>
        <v>5</v>
      </c>
      <c t="str" s="26" r="K160">
        <f t="shared" si="5"/>
        <v>2</v>
      </c>
      <c t="str" s="26" r="L160">
        <f t="shared" si="6"/>
        <v>5</v>
      </c>
      <c s="27" r="M160">
        <v>2.0</v>
      </c>
      <c t="s" s="25" r="N160">
        <v>1486</v>
      </c>
      <c t="str" s="28" r="O160">
        <f t="shared" si="7"/>
        <v>94.1</v>
      </c>
      <c t="str" s="27" r="P160">
        <f t="shared" si="30"/>
        <v>-1</v>
      </c>
      <c t="s" s="25" r="Q160">
        <v>1487</v>
      </c>
      <c t="str" s="28" r="R160">
        <f t="shared" si="9"/>
        <v>69.3</v>
      </c>
      <c t="str" s="27" r="S160">
        <f t="shared" si="31"/>
        <v>1</v>
      </c>
      <c t="s" s="25" r="T160">
        <v>1488</v>
      </c>
      <c t="str" s="28" r="U160">
        <f t="shared" si="11"/>
        <v>68.0</v>
      </c>
      <c t="str" s="27" r="V160">
        <f t="shared" si="32"/>
        <v>-1</v>
      </c>
      <c t="s" s="25" r="W160">
        <v>1489</v>
      </c>
      <c t="str" s="28" r="X160">
        <f t="shared" si="13"/>
        <v>83.1</v>
      </c>
      <c t="str" s="27" r="Y160">
        <f t="shared" si="33"/>
        <v>1</v>
      </c>
      <c s="25" r="Z160"/>
      <c t="str" s="28" r="AA160">
        <f t="shared" si="15"/>
        <v>78.0</v>
      </c>
      <c t="str" s="27" r="AB160">
        <f t="shared" si="16"/>
        <v>0</v>
      </c>
      <c s="25" r="AC160"/>
      <c t="str" s="28" r="AD160">
        <f t="shared" si="17"/>
        <v>78.3</v>
      </c>
      <c t="str" s="27" r="AE160">
        <f t="shared" si="18"/>
        <v>0</v>
      </c>
      <c t="s" s="25" r="AF160">
        <v>1490</v>
      </c>
      <c t="str" s="28" r="AG160">
        <f t="shared" si="19"/>
        <v>86.2</v>
      </c>
      <c t="str" s="27" r="AH160">
        <f t="shared" si="34"/>
        <v>1</v>
      </c>
      <c t="s" s="25" r="AI160">
        <v>1491</v>
      </c>
      <c t="str" s="28" r="AJ160">
        <f t="shared" si="21"/>
        <v>82.6</v>
      </c>
      <c t="str" s="27" r="AK160">
        <f t="shared" si="35"/>
        <v>-1</v>
      </c>
      <c t="s" s="25" r="AL160">
        <v>1492</v>
      </c>
      <c t="str" s="28" r="AM160">
        <f t="shared" si="23"/>
        <v>227.1</v>
      </c>
      <c t="str" s="27" r="AN160">
        <f t="shared" si="29"/>
        <v>1</v>
      </c>
      <c s="25" r="AO160">
        <v>910.0</v>
      </c>
      <c t="str" s="29" r="AP160">
        <f t="shared" si="25"/>
        <v>910</v>
      </c>
      <c t="str" s="27" r="AQ160">
        <f t="shared" si="40"/>
        <v>1</v>
      </c>
      <c t="str" s="36" r="AR160">
        <f t="shared" si="27"/>
        <v>4</v>
      </c>
      <c s="23" r="AS160"/>
      <c s="3" r="AT160"/>
      <c s="3" r="AU160"/>
      <c s="3" r="AV160"/>
    </row>
    <row customHeight="1" r="161" ht="12.75">
      <c s="15" r="A161">
        <v>159.0</v>
      </c>
      <c s="24" r="B161">
        <v>41964.77877984954</v>
      </c>
      <c t="s" s="25" r="C161">
        <v>1493</v>
      </c>
      <c t="s" s="25" r="D161">
        <v>1494</v>
      </c>
      <c s="25" r="E161">
        <v>244166.0</v>
      </c>
      <c s="26" r="F161">
        <v>1.0</v>
      </c>
      <c t="str" s="26" r="G161">
        <f t="shared" si="1"/>
        <v>2</v>
      </c>
      <c t="str" s="26" r="H161">
        <f t="shared" si="2"/>
        <v>4</v>
      </c>
      <c t="str" s="26" r="I161">
        <f t="shared" si="3"/>
        <v>4</v>
      </c>
      <c t="str" s="26" r="J161">
        <f t="shared" si="4"/>
        <v>1</v>
      </c>
      <c t="str" s="26" r="K161">
        <f t="shared" si="5"/>
        <v>6</v>
      </c>
      <c t="str" s="26" r="L161">
        <f t="shared" si="6"/>
        <v>6</v>
      </c>
      <c s="27" r="M161">
        <v>2.0</v>
      </c>
      <c t="s" s="25" r="N161">
        <v>1495</v>
      </c>
      <c t="str" s="28" r="O161">
        <f t="shared" si="7"/>
        <v>92.6</v>
      </c>
      <c t="str" s="27" r="P161">
        <f t="shared" si="30"/>
        <v>-1</v>
      </c>
      <c t="s" s="25" r="Q161">
        <v>1496</v>
      </c>
      <c t="str" s="28" r="R161">
        <f t="shared" si="9"/>
        <v>69.7</v>
      </c>
      <c t="str" s="27" r="S161">
        <f t="shared" si="31"/>
        <v>1</v>
      </c>
      <c t="s" s="25" r="T161">
        <v>1497</v>
      </c>
      <c t="str" s="28" r="U161">
        <f t="shared" si="11"/>
        <v>69.0</v>
      </c>
      <c t="str" s="27" r="V161">
        <f t="shared" si="32"/>
        <v>-1</v>
      </c>
      <c t="s" s="25" r="W161">
        <v>1498</v>
      </c>
      <c t="str" s="28" r="X161">
        <f t="shared" si="13"/>
        <v>84.4</v>
      </c>
      <c t="str" s="27" r="Y161">
        <f t="shared" si="33"/>
        <v>1</v>
      </c>
      <c s="25" r="Z161"/>
      <c t="str" s="28" r="AA161">
        <f t="shared" si="15"/>
        <v>80.2</v>
      </c>
      <c t="str" s="27" r="AB161">
        <f t="shared" si="16"/>
        <v>0</v>
      </c>
      <c s="25" r="AC161"/>
      <c t="str" s="28" r="AD161">
        <f t="shared" si="17"/>
        <v>79.4</v>
      </c>
      <c t="str" s="27" r="AE161">
        <f t="shared" si="18"/>
        <v>0</v>
      </c>
      <c t="s" s="25" r="AF161">
        <v>1499</v>
      </c>
      <c t="str" s="28" r="AG161">
        <f t="shared" si="19"/>
        <v>82.4</v>
      </c>
      <c t="str" s="27" r="AH161">
        <f t="shared" si="34"/>
        <v>1</v>
      </c>
      <c t="s" s="25" r="AI161">
        <v>1500</v>
      </c>
      <c t="str" s="28" r="AJ161">
        <f t="shared" si="21"/>
        <v>83.7</v>
      </c>
      <c t="str" s="27" r="AK161">
        <f t="shared" si="35"/>
        <v>-1</v>
      </c>
      <c t="s" s="25" r="AL161">
        <v>1501</v>
      </c>
      <c t="str" s="28" r="AM161">
        <f t="shared" si="23"/>
        <v>214.4</v>
      </c>
      <c t="str" s="27" r="AN161">
        <f t="shared" si="29"/>
        <v>1</v>
      </c>
      <c s="25" r="AO161">
        <v>362.0</v>
      </c>
      <c t="str" s="29" r="AP161">
        <f t="shared" si="25"/>
        <v>362</v>
      </c>
      <c t="str" s="27" r="AQ161">
        <f t="shared" si="40"/>
        <v>1</v>
      </c>
      <c t="str" s="36" r="AR161">
        <f t="shared" si="27"/>
        <v>4</v>
      </c>
      <c s="23" r="AS161"/>
      <c s="3" r="AT161"/>
      <c s="3" r="AU161"/>
      <c s="3" r="AV161"/>
    </row>
    <row customHeight="1" r="162" ht="12.75">
      <c s="15" r="A162">
        <v>160.0</v>
      </c>
      <c s="24" r="B162">
        <v>41964.77902377315</v>
      </c>
      <c t="s" s="25" r="C162">
        <v>1502</v>
      </c>
      <c t="s" s="25" r="D162">
        <v>1503</v>
      </c>
      <c s="25" r="E162">
        <v>242659.0</v>
      </c>
      <c s="26" r="F162">
        <v>1.0</v>
      </c>
      <c t="str" s="26" r="G162">
        <f t="shared" si="1"/>
        <v>2</v>
      </c>
      <c t="str" s="26" r="H162">
        <f t="shared" si="2"/>
        <v>4</v>
      </c>
      <c t="str" s="26" r="I162">
        <f t="shared" si="3"/>
        <v>2</v>
      </c>
      <c t="str" s="26" r="J162">
        <f t="shared" si="4"/>
        <v>6</v>
      </c>
      <c t="str" s="26" r="K162">
        <f t="shared" si="5"/>
        <v>5</v>
      </c>
      <c t="str" s="26" r="L162">
        <f t="shared" si="6"/>
        <v>9</v>
      </c>
      <c s="27" r="M162">
        <v>2.0</v>
      </c>
      <c t="s" s="25" r="N162">
        <v>1504</v>
      </c>
      <c t="str" s="28" r="O162">
        <f t="shared" si="7"/>
        <v>98.8</v>
      </c>
      <c t="str" s="27" r="P162">
        <f t="shared" si="30"/>
        <v>-1</v>
      </c>
      <c t="s" s="25" r="Q162">
        <v>1505</v>
      </c>
      <c t="str" s="28" r="R162">
        <f t="shared" si="9"/>
        <v>72.8</v>
      </c>
      <c t="str" s="27" r="S162">
        <f t="shared" si="31"/>
        <v>1</v>
      </c>
      <c t="s" s="25" r="T162">
        <v>1506</v>
      </c>
      <c t="str" s="28" r="U162">
        <f t="shared" si="11"/>
        <v>71.9</v>
      </c>
      <c t="str" s="27" r="V162">
        <f t="shared" si="32"/>
        <v>-1</v>
      </c>
      <c t="s" s="25" r="W162">
        <v>1507</v>
      </c>
      <c t="str" s="28" r="X162">
        <f t="shared" si="13"/>
        <v>87.1</v>
      </c>
      <c t="str" s="27" r="Y162">
        <f t="shared" si="33"/>
        <v>1</v>
      </c>
      <c s="25" r="Z162"/>
      <c t="str" s="28" r="AA162">
        <f t="shared" si="15"/>
        <v>80.8</v>
      </c>
      <c t="str" s="27" r="AB162">
        <f t="shared" si="16"/>
        <v>0</v>
      </c>
      <c s="25" r="AC162"/>
      <c t="str" s="28" r="AD162">
        <f t="shared" si="17"/>
        <v>80.5</v>
      </c>
      <c t="str" s="27" r="AE162">
        <f t="shared" si="18"/>
        <v>0</v>
      </c>
      <c t="s" s="25" r="AF162">
        <v>1508</v>
      </c>
      <c t="str" s="28" r="AG162">
        <f t="shared" si="19"/>
        <v>87.8</v>
      </c>
      <c t="str" s="27" r="AH162">
        <f t="shared" si="34"/>
        <v>1</v>
      </c>
      <c t="s" s="25" r="AI162">
        <v>1509</v>
      </c>
      <c t="str" s="28" r="AJ162">
        <f t="shared" si="21"/>
        <v>84.4</v>
      </c>
      <c t="str" s="27" r="AK162">
        <f t="shared" si="35"/>
        <v>-1</v>
      </c>
      <c t="s" s="25" r="AL162">
        <v>1510</v>
      </c>
      <c t="str" s="28" r="AM162">
        <f t="shared" si="23"/>
        <v>180.4</v>
      </c>
      <c t="str" s="27" r="AN162">
        <f t="shared" si="29"/>
        <v>1</v>
      </c>
      <c s="25" r="AO162">
        <v>456.0</v>
      </c>
      <c t="str" s="29" r="AP162">
        <f t="shared" si="25"/>
        <v>456</v>
      </c>
      <c t="str" s="27" r="AQ162">
        <f t="shared" si="40"/>
        <v>1</v>
      </c>
      <c t="str" s="36" r="AR162">
        <f t="shared" si="27"/>
        <v>4</v>
      </c>
      <c s="23" r="AS162"/>
      <c s="3" r="AT162"/>
      <c s="3" r="AU162"/>
      <c s="3" r="AV162"/>
    </row>
    <row customHeight="1" r="163" ht="12.75">
      <c s="15" r="A163">
        <v>161.0</v>
      </c>
      <c s="24" r="B163">
        <v>41964.7702953125</v>
      </c>
      <c t="s" s="25" r="C163">
        <v>1511</v>
      </c>
      <c t="s" s="25" r="D163">
        <v>1512</v>
      </c>
      <c s="25" r="E163">
        <v>190886.0</v>
      </c>
      <c s="26" r="F163">
        <v>1.0</v>
      </c>
      <c t="str" s="26" r="G163">
        <f t="shared" si="1"/>
        <v>1</v>
      </c>
      <c t="str" s="26" r="H163">
        <f t="shared" si="2"/>
        <v>9</v>
      </c>
      <c t="str" s="26" r="I163">
        <f t="shared" si="3"/>
        <v>0</v>
      </c>
      <c t="str" s="26" r="J163">
        <f t="shared" si="4"/>
        <v>8</v>
      </c>
      <c t="str" s="26" r="K163">
        <f t="shared" si="5"/>
        <v>8</v>
      </c>
      <c t="str" s="26" r="L163">
        <f t="shared" si="6"/>
        <v>6</v>
      </c>
      <c s="27" r="M163">
        <v>2.0</v>
      </c>
      <c t="s" s="34" r="N163">
        <v>1513</v>
      </c>
      <c t="str" s="28" r="O163">
        <f t="shared" si="7"/>
        <v>96.7</v>
      </c>
      <c t="str" s="27" r="P163">
        <f t="shared" si="30"/>
        <v>-1</v>
      </c>
      <c t="s" s="34" r="Q163">
        <v>1514</v>
      </c>
      <c t="str" s="28" r="R163">
        <f t="shared" si="9"/>
        <v>69.4</v>
      </c>
      <c t="str" s="27" r="S163">
        <f t="shared" si="31"/>
        <v>1</v>
      </c>
      <c t="s" s="34" r="T163">
        <v>1515</v>
      </c>
      <c t="str" s="28" r="U163">
        <f t="shared" si="11"/>
        <v>68.3</v>
      </c>
      <c t="str" s="27" r="V163">
        <f t="shared" si="32"/>
        <v>1</v>
      </c>
      <c t="s" s="31" r="W163">
        <v>1516</v>
      </c>
      <c t="str" s="28" r="X163">
        <f t="shared" si="13"/>
        <v>84.6</v>
      </c>
      <c t="str" s="27" r="Y163">
        <f t="shared" si="33"/>
        <v>1</v>
      </c>
      <c s="25" r="Z163"/>
      <c t="str" s="28" r="AA163">
        <f t="shared" si="15"/>
        <v>83.8</v>
      </c>
      <c t="str" s="27" r="AB163">
        <f t="shared" si="16"/>
        <v>0</v>
      </c>
      <c s="25" r="AC163"/>
      <c t="str" s="28" r="AD163">
        <f t="shared" si="17"/>
        <v>80.5</v>
      </c>
      <c t="str" s="27" r="AE163">
        <f t="shared" si="18"/>
        <v>0</v>
      </c>
      <c t="s" s="34" r="AF163">
        <v>1517</v>
      </c>
      <c t="str" s="28" r="AG163">
        <f t="shared" si="19"/>
        <v>89.4</v>
      </c>
      <c s="27" r="AH163">
        <v>-1.0</v>
      </c>
      <c t="s" s="34" r="AI163">
        <v>1518</v>
      </c>
      <c t="str" s="28" r="AJ163">
        <f t="shared" si="21"/>
        <v>84.2</v>
      </c>
      <c s="27" r="AK163">
        <v>1.0</v>
      </c>
      <c s="25" r="AL163"/>
      <c t="str" s="28" r="AM163">
        <f t="shared" si="23"/>
        <v>214.4</v>
      </c>
      <c t="str" s="27" r="AN163">
        <f t="shared" si="29"/>
        <v>0</v>
      </c>
      <c s="25" r="AO163"/>
      <c t="str" s="29" r="AP163">
        <f t="shared" si="25"/>
        <v>228</v>
      </c>
      <c t="str" s="27" r="AQ163">
        <f t="shared" si="40"/>
        <v>0</v>
      </c>
      <c t="str" s="36" r="AR163">
        <f t="shared" si="27"/>
        <v>4</v>
      </c>
      <c s="23" r="AS163"/>
      <c s="3" r="AT163"/>
      <c s="3" r="AU163"/>
      <c s="3" r="AV163"/>
    </row>
    <row customHeight="1" r="164" ht="12.75">
      <c s="15" r="A164">
        <v>162.0</v>
      </c>
      <c s="24" r="B164">
        <v>41964.72437001157</v>
      </c>
      <c t="s" s="25" r="C164">
        <v>1519</v>
      </c>
      <c t="s" s="25" r="D164">
        <v>1520</v>
      </c>
      <c s="25" r="E164">
        <v>221209.0</v>
      </c>
      <c s="26" r="F164">
        <v>1.0</v>
      </c>
      <c t="str" s="26" r="G164">
        <f t="shared" si="1"/>
        <v>2</v>
      </c>
      <c t="str" s="26" r="H164">
        <f t="shared" si="2"/>
        <v>2</v>
      </c>
      <c t="str" s="26" r="I164">
        <f t="shared" si="3"/>
        <v>1</v>
      </c>
      <c t="str" s="26" r="J164">
        <f t="shared" si="4"/>
        <v>2</v>
      </c>
      <c t="str" s="26" r="K164">
        <f t="shared" si="5"/>
        <v>0</v>
      </c>
      <c t="str" s="26" r="L164">
        <f t="shared" si="6"/>
        <v>9</v>
      </c>
      <c s="37" r="M164">
        <v>0.0</v>
      </c>
      <c t="s" s="38" r="N164">
        <v>1521</v>
      </c>
      <c t="str" s="28" r="O164">
        <f t="shared" si="7"/>
        <v>96.0</v>
      </c>
      <c t="str" s="27" r="P164">
        <f t="shared" si="30"/>
        <v>1</v>
      </c>
      <c t="s" s="38" r="Q164">
        <v>1522</v>
      </c>
      <c t="str" s="28" r="R164">
        <f t="shared" si="9"/>
        <v>73.7</v>
      </c>
      <c t="str" s="27" r="S164">
        <f t="shared" si="31"/>
        <v>-1</v>
      </c>
      <c t="s" s="38" r="T164">
        <v>1523</v>
      </c>
      <c t="str" s="28" r="U164">
        <f t="shared" si="11"/>
        <v>72.4</v>
      </c>
      <c t="str" s="27" r="V164">
        <f t="shared" si="32"/>
        <v>-1</v>
      </c>
      <c t="s" s="38" r="W164">
        <v>1524</v>
      </c>
      <c t="str" s="28" r="X164">
        <f t="shared" si="13"/>
        <v>86.6</v>
      </c>
      <c t="str" s="27" r="Y164">
        <f t="shared" si="33"/>
        <v>1</v>
      </c>
      <c s="25" r="Z164"/>
      <c t="str" s="28" r="AA164">
        <f t="shared" si="15"/>
        <v>75.2</v>
      </c>
      <c t="str" s="27" r="AB164">
        <f t="shared" si="16"/>
        <v>0</v>
      </c>
      <c s="25" r="AC164"/>
      <c t="str" s="28" r="AD164">
        <f t="shared" si="17"/>
        <v>79.8</v>
      </c>
      <c t="str" s="27" r="AE164">
        <f t="shared" si="18"/>
        <v>0</v>
      </c>
      <c t="s" s="38" r="AF164">
        <v>1525</v>
      </c>
      <c t="str" s="28" r="AG164">
        <f t="shared" si="19"/>
        <v>83.8</v>
      </c>
      <c t="str" s="27" r="AH164">
        <f ref="AH164:AH191" t="shared" si="41">IF(AF164="",0,IF(EXACT(RIGHT(AF164,5),"dB(A)"),IF(ABS(VALUE(LEFT(AF164,FIND(" ",AF164,1)))-AG164)&lt;=0.5,1,-1),-1))</f>
        <v>1</v>
      </c>
      <c t="s" s="38" r="AI164">
        <v>1526</v>
      </c>
      <c t="str" s="28" r="AJ164">
        <f t="shared" si="21"/>
        <v>83.5</v>
      </c>
      <c t="str" s="27" r="AK164">
        <f ref="AK164:AK178" t="shared" si="42">IF(AI164="",0,IF(EXACT(RIGHT(AI164,5),"dB(A)"),IF(ABS(VALUE(LEFT(AI164,FIND(" ",AI164,1)))-AJ164)&lt;=0.5,1,-1),-1))</f>
        <v>1</v>
      </c>
      <c t="s" s="39" r="AL164">
        <v>1527</v>
      </c>
      <c t="str" s="28" r="AM164">
        <f t="shared" si="23"/>
        <v>180.4</v>
      </c>
      <c t="str" s="27" r="AN164">
        <f t="shared" si="29"/>
        <v>1</v>
      </c>
      <c s="39" r="AO164">
        <v>1443.0</v>
      </c>
      <c t="str" s="29" r="AP164">
        <f t="shared" si="25"/>
        <v>1443</v>
      </c>
      <c t="str" s="27" r="AQ164">
        <f t="shared" si="40"/>
        <v>1</v>
      </c>
      <c t="str" s="36" r="AR164">
        <f t="shared" si="27"/>
        <v>4</v>
      </c>
      <c s="23" r="AS164"/>
      <c s="3" r="AT164"/>
      <c s="3" r="AU164"/>
      <c s="3" r="AV164"/>
    </row>
    <row customHeight="1" r="165" ht="12.75">
      <c s="15" r="A165">
        <v>163.0</v>
      </c>
      <c s="24" r="B165">
        <v>41964.75344945602</v>
      </c>
      <c t="s" s="25" r="C165">
        <v>1528</v>
      </c>
      <c t="s" s="25" r="D165">
        <v>1529</v>
      </c>
      <c s="25" r="E165">
        <v>130589.0</v>
      </c>
      <c s="26" r="F165">
        <v>1.0</v>
      </c>
      <c t="str" s="26" r="G165">
        <f t="shared" si="1"/>
        <v>1</v>
      </c>
      <c t="str" s="26" r="H165">
        <f t="shared" si="2"/>
        <v>3</v>
      </c>
      <c t="str" s="26" r="I165">
        <f t="shared" si="3"/>
        <v>0</v>
      </c>
      <c t="str" s="26" r="J165">
        <f t="shared" si="4"/>
        <v>5</v>
      </c>
      <c t="str" s="26" r="K165">
        <f t="shared" si="5"/>
        <v>8</v>
      </c>
      <c t="str" s="26" r="L165">
        <f t="shared" si="6"/>
        <v>9</v>
      </c>
      <c s="27" r="M165">
        <v>2.0</v>
      </c>
      <c t="s" s="25" r="N165">
        <v>1530</v>
      </c>
      <c t="str" s="28" r="O165">
        <f t="shared" si="7"/>
        <v>98.4</v>
      </c>
      <c t="str" s="27" r="P165">
        <f t="shared" si="30"/>
        <v>1</v>
      </c>
      <c t="s" s="25" r="Q165">
        <v>1531</v>
      </c>
      <c t="str" s="28" r="R165">
        <f t="shared" si="9"/>
        <v>72.4</v>
      </c>
      <c t="str" s="27" r="S165">
        <f t="shared" si="31"/>
        <v>-1</v>
      </c>
      <c s="25" r="T165"/>
      <c t="str" s="28" r="U165">
        <f t="shared" si="11"/>
        <v>71.2</v>
      </c>
      <c t="str" s="27" r="V165">
        <f t="shared" si="32"/>
        <v>0</v>
      </c>
      <c s="25" r="W165"/>
      <c t="str" s="28" r="X165">
        <f t="shared" si="13"/>
        <v>87.4</v>
      </c>
      <c t="str" s="27" r="Y165">
        <f t="shared" si="33"/>
        <v>0</v>
      </c>
      <c s="25" r="Z165"/>
      <c t="str" s="28" r="AA165">
        <f t="shared" si="15"/>
        <v>83.1</v>
      </c>
      <c t="str" s="27" r="AB165">
        <f t="shared" si="16"/>
        <v>0</v>
      </c>
      <c s="25" r="AC165"/>
      <c t="str" s="28" r="AD165">
        <f t="shared" si="17"/>
        <v>81.2</v>
      </c>
      <c t="str" s="27" r="AE165">
        <f t="shared" si="18"/>
        <v>0</v>
      </c>
      <c t="s" s="25" r="AF165">
        <v>1532</v>
      </c>
      <c t="str" s="28" r="AG165">
        <f t="shared" si="19"/>
        <v>86.8</v>
      </c>
      <c t="str" s="27" r="AH165">
        <f t="shared" si="41"/>
        <v>1</v>
      </c>
      <c t="s" s="25" r="AI165">
        <v>1533</v>
      </c>
      <c t="str" s="28" r="AJ165">
        <f t="shared" si="21"/>
        <v>84.8</v>
      </c>
      <c t="str" s="27" r="AK165">
        <f t="shared" si="42"/>
        <v>-1</v>
      </c>
      <c t="s" s="25" r="AL165">
        <v>1534</v>
      </c>
      <c t="str" s="28" r="AM165">
        <f t="shared" si="23"/>
        <v>180.4</v>
      </c>
      <c t="str" s="27" r="AN165">
        <f t="shared" si="29"/>
        <v>1</v>
      </c>
      <c s="25" r="AO165"/>
      <c t="str" s="29" r="AP165">
        <f t="shared" si="25"/>
        <v>228</v>
      </c>
      <c t="str" s="27" r="AQ165">
        <f t="shared" si="40"/>
        <v>0</v>
      </c>
      <c t="str" s="36" r="AR165">
        <f t="shared" si="27"/>
        <v>3</v>
      </c>
      <c s="23" r="AS165"/>
      <c s="3" r="AT165"/>
      <c s="3" r="AU165"/>
      <c s="3" r="AV165"/>
    </row>
    <row customHeight="1" r="166" ht="12.75">
      <c s="15" r="A166">
        <v>164.0</v>
      </c>
      <c s="24" r="B166">
        <v>41964.75519780093</v>
      </c>
      <c t="s" s="25" r="C166">
        <v>1535</v>
      </c>
      <c t="s" s="25" r="D166">
        <v>1536</v>
      </c>
      <c s="25" r="E166">
        <v>244427.0</v>
      </c>
      <c s="26" r="F166">
        <v>1.0</v>
      </c>
      <c t="str" s="26" r="G166">
        <f t="shared" si="1"/>
        <v>2</v>
      </c>
      <c t="str" s="26" r="H166">
        <f t="shared" si="2"/>
        <v>4</v>
      </c>
      <c t="str" s="26" r="I166">
        <f t="shared" si="3"/>
        <v>4</v>
      </c>
      <c t="str" s="26" r="J166">
        <f t="shared" si="4"/>
        <v>4</v>
      </c>
      <c t="str" s="26" r="K166">
        <f t="shared" si="5"/>
        <v>2</v>
      </c>
      <c t="str" s="26" r="L166">
        <f t="shared" si="6"/>
        <v>7</v>
      </c>
      <c s="27" r="M166">
        <v>2.0</v>
      </c>
      <c t="s" s="25" r="N166">
        <v>1537</v>
      </c>
      <c t="str" s="28" r="O166">
        <f t="shared" si="7"/>
        <v>95.6</v>
      </c>
      <c t="str" s="27" r="P166">
        <f t="shared" si="30"/>
        <v>1</v>
      </c>
      <c t="s" s="25" r="Q166">
        <v>1538</v>
      </c>
      <c t="str" s="28" r="R166">
        <f t="shared" si="9"/>
        <v>71.3</v>
      </c>
      <c t="str" s="27" r="S166">
        <f t="shared" si="31"/>
        <v>1</v>
      </c>
      <c t="s" s="25" r="T166">
        <v>1539</v>
      </c>
      <c t="str" s="28" r="U166">
        <f t="shared" si="11"/>
        <v>70.5</v>
      </c>
      <c t="str" s="27" r="V166">
        <f t="shared" si="32"/>
        <v>-1</v>
      </c>
      <c t="s" s="25" r="W166">
        <v>1540</v>
      </c>
      <c t="str" s="28" r="X166">
        <f t="shared" si="13"/>
        <v>85.0</v>
      </c>
      <c t="str" s="27" r="Y166">
        <f t="shared" si="33"/>
        <v>1</v>
      </c>
      <c s="25" r="Z166"/>
      <c t="str" s="28" r="AA166">
        <f t="shared" si="15"/>
        <v>77.5</v>
      </c>
      <c t="str" s="27" r="AB166">
        <f t="shared" si="16"/>
        <v>0</v>
      </c>
      <c s="25" r="AC166"/>
      <c t="str" s="28" r="AD166">
        <f t="shared" si="17"/>
        <v>79.1</v>
      </c>
      <c t="str" s="27" r="AE166">
        <f t="shared" si="18"/>
        <v>0</v>
      </c>
      <c t="s" s="25" r="AF166">
        <v>1541</v>
      </c>
      <c t="str" s="28" r="AG166">
        <f t="shared" si="19"/>
        <v>85.5</v>
      </c>
      <c t="str" s="27" r="AH166">
        <f t="shared" si="41"/>
        <v>1</v>
      </c>
      <c t="s" s="25" r="AI166">
        <v>1542</v>
      </c>
      <c t="str" s="28" r="AJ166">
        <f t="shared" si="21"/>
        <v>83.4</v>
      </c>
      <c t="str" s="27" r="AK166">
        <f t="shared" si="42"/>
        <v>-1</v>
      </c>
      <c s="33" r="AL166">
        <v>25.3</v>
      </c>
      <c t="str" s="28" r="AM166">
        <f t="shared" si="23"/>
        <v>202.4</v>
      </c>
      <c t="str" s="27" r="AN166">
        <f t="shared" si="29"/>
        <v>-1</v>
      </c>
      <c s="25" r="AO166"/>
      <c t="str" s="29" r="AP166">
        <f t="shared" si="25"/>
        <v>910</v>
      </c>
      <c t="str" s="27" r="AQ166">
        <f t="shared" si="40"/>
        <v>0</v>
      </c>
      <c t="str" s="36" r="AR166">
        <f t="shared" si="27"/>
        <v>3</v>
      </c>
      <c s="23" r="AS166"/>
      <c s="3" r="AT166"/>
      <c s="3" r="AU166"/>
      <c s="3" r="AV166"/>
    </row>
    <row customHeight="1" r="167" ht="12.75">
      <c s="15" r="A167">
        <v>165.0</v>
      </c>
      <c s="24" r="B167">
        <v>41964.7697755787</v>
      </c>
      <c t="s" s="25" r="C167">
        <v>1543</v>
      </c>
      <c t="s" s="25" r="D167">
        <v>1544</v>
      </c>
      <c s="25" r="E167">
        <v>232730.0</v>
      </c>
      <c s="26" r="F167">
        <v>1.0</v>
      </c>
      <c t="str" s="26" r="G167">
        <f t="shared" si="1"/>
        <v>2</v>
      </c>
      <c t="str" s="26" r="H167">
        <f t="shared" si="2"/>
        <v>3</v>
      </c>
      <c t="str" s="26" r="I167">
        <f t="shared" si="3"/>
        <v>2</v>
      </c>
      <c t="str" s="26" r="J167">
        <f t="shared" si="4"/>
        <v>7</v>
      </c>
      <c t="str" s="26" r="K167">
        <f t="shared" si="5"/>
        <v>3</v>
      </c>
      <c t="str" s="26" r="L167">
        <f t="shared" si="6"/>
        <v>0</v>
      </c>
      <c s="27" r="M167">
        <v>2.0</v>
      </c>
      <c t="s" s="25" r="N167">
        <v>1545</v>
      </c>
      <c t="str" s="28" r="O167">
        <f t="shared" si="7"/>
        <v>90.1</v>
      </c>
      <c t="str" s="27" r="P167">
        <f t="shared" si="30"/>
        <v>-1</v>
      </c>
      <c t="s" s="25" r="Q167">
        <v>1546</v>
      </c>
      <c t="str" s="28" r="R167">
        <f t="shared" si="9"/>
        <v>64.2</v>
      </c>
      <c t="str" s="27" r="S167">
        <f t="shared" si="31"/>
        <v>1</v>
      </c>
      <c t="s" s="25" r="T167">
        <v>1547</v>
      </c>
      <c t="str" s="28" r="U167">
        <f t="shared" si="11"/>
        <v>63.2</v>
      </c>
      <c t="str" s="27" r="V167">
        <f t="shared" si="32"/>
        <v>-1</v>
      </c>
      <c s="25" r="W167"/>
      <c t="str" s="28" r="X167">
        <f t="shared" si="13"/>
        <v>78.6</v>
      </c>
      <c t="str" s="27" r="Y167">
        <f t="shared" si="33"/>
        <v>0</v>
      </c>
      <c s="25" r="Z167"/>
      <c t="str" s="28" r="AA167">
        <f t="shared" si="15"/>
        <v>79.3</v>
      </c>
      <c t="str" s="27" r="AB167">
        <f t="shared" si="16"/>
        <v>0</v>
      </c>
      <c s="25" r="AC167"/>
      <c t="str" s="28" r="AD167">
        <f t="shared" si="17"/>
        <v>76.7</v>
      </c>
      <c t="str" s="27" r="AE167">
        <f t="shared" si="18"/>
        <v>0</v>
      </c>
      <c t="s" s="25" r="AF167">
        <v>1548</v>
      </c>
      <c t="str" s="28" r="AG167">
        <f t="shared" si="19"/>
        <v>87.5</v>
      </c>
      <c t="str" s="27" r="AH167">
        <f t="shared" si="41"/>
        <v>1</v>
      </c>
      <c t="s" s="25" r="AI167">
        <v>1549</v>
      </c>
      <c t="str" s="28" r="AJ167">
        <f t="shared" si="21"/>
        <v>82.1</v>
      </c>
      <c t="str" s="27" r="AK167">
        <f t="shared" si="42"/>
        <v>1</v>
      </c>
      <c t="s" s="25" r="AL167">
        <v>1550</v>
      </c>
      <c t="str" s="28" r="AM167">
        <f t="shared" si="23"/>
        <v>302.9</v>
      </c>
      <c t="str" s="27" r="AN167">
        <f t="shared" si="29"/>
        <v>-1</v>
      </c>
      <c s="31" r="AO167">
        <v>723.4</v>
      </c>
      <c t="str" s="29" r="AP167">
        <f t="shared" si="25"/>
        <v>723</v>
      </c>
      <c t="str" s="27" r="AQ167">
        <f t="shared" si="40"/>
        <v>1</v>
      </c>
      <c t="str" s="36" r="AR167">
        <f t="shared" si="27"/>
        <v>3</v>
      </c>
      <c s="23" r="AS167"/>
      <c s="3" r="AT167"/>
      <c s="3" r="AU167"/>
      <c s="3" r="AV167"/>
    </row>
    <row customHeight="1" r="168" ht="12.75">
      <c s="15" r="A168">
        <v>166.0</v>
      </c>
      <c s="24" r="B168">
        <v>41964.771920439816</v>
      </c>
      <c t="s" s="25" r="C168">
        <v>1551</v>
      </c>
      <c t="s" s="25" r="D168">
        <v>1552</v>
      </c>
      <c s="25" r="E168">
        <v>245103.0</v>
      </c>
      <c s="26" r="F168">
        <v>1.0</v>
      </c>
      <c t="str" s="26" r="G168">
        <f t="shared" si="1"/>
        <v>2</v>
      </c>
      <c t="str" s="26" r="H168">
        <f t="shared" si="2"/>
        <v>4</v>
      </c>
      <c t="str" s="26" r="I168">
        <f t="shared" si="3"/>
        <v>5</v>
      </c>
      <c t="str" s="26" r="J168">
        <f t="shared" si="4"/>
        <v>1</v>
      </c>
      <c t="str" s="26" r="K168">
        <f t="shared" si="5"/>
        <v>0</v>
      </c>
      <c t="str" s="26" r="L168">
        <f t="shared" si="6"/>
        <v>3</v>
      </c>
      <c s="27" r="M168">
        <v>2.0</v>
      </c>
      <c t="s" s="25" r="N168">
        <v>1553</v>
      </c>
      <c t="str" s="28" r="O168">
        <f t="shared" si="7"/>
        <v>89.0</v>
      </c>
      <c t="str" s="27" r="P168">
        <f t="shared" si="30"/>
        <v>1</v>
      </c>
      <c t="s" s="25" r="Q168">
        <v>1554</v>
      </c>
      <c t="str" s="28" r="R168">
        <f t="shared" si="9"/>
        <v>67.7</v>
      </c>
      <c t="str" s="27" r="S168">
        <f t="shared" si="31"/>
        <v>-1</v>
      </c>
      <c t="s" s="25" r="T168">
        <v>1555</v>
      </c>
      <c t="str" s="28" r="U168">
        <f t="shared" si="11"/>
        <v>66.9</v>
      </c>
      <c t="str" s="27" r="V168">
        <f t="shared" si="32"/>
        <v>-1</v>
      </c>
      <c s="25" r="W168"/>
      <c t="str" s="28" r="X168">
        <f t="shared" si="13"/>
        <v>81.0</v>
      </c>
      <c t="str" s="27" r="Y168">
        <f t="shared" si="33"/>
        <v>0</v>
      </c>
      <c s="25" r="Z168"/>
      <c t="str" s="28" r="AA168">
        <f t="shared" si="15"/>
        <v>74.3</v>
      </c>
      <c t="str" s="27" r="AB168">
        <f t="shared" si="16"/>
        <v>0</v>
      </c>
      <c s="25" r="AC168"/>
      <c t="str" s="28" r="AD168">
        <f t="shared" si="17"/>
        <v>77.0</v>
      </c>
      <c t="str" s="27" r="AE168">
        <f t="shared" si="18"/>
        <v>0</v>
      </c>
      <c t="s" s="25" r="AF168">
        <v>1556</v>
      </c>
      <c t="str" s="28" r="AG168">
        <f t="shared" si="19"/>
        <v>82.0</v>
      </c>
      <c t="str" s="27" r="AH168">
        <f t="shared" si="41"/>
        <v>1</v>
      </c>
      <c t="s" s="25" r="AI168">
        <v>1557</v>
      </c>
      <c t="str" s="28" r="AJ168">
        <f t="shared" si="21"/>
        <v>81.9</v>
      </c>
      <c t="str" s="27" r="AK168">
        <f t="shared" si="42"/>
        <v>1</v>
      </c>
      <c s="25" r="AL168"/>
      <c t="str" s="28" r="AM168">
        <f t="shared" si="23"/>
        <v>254.8</v>
      </c>
      <c t="str" s="27" r="AN168">
        <f t="shared" si="29"/>
        <v>0</v>
      </c>
      <c s="25" r="AO168"/>
      <c t="str" s="29" r="AP168">
        <f t="shared" si="25"/>
        <v>1443</v>
      </c>
      <c t="str" s="27" r="AQ168">
        <f t="shared" si="40"/>
        <v>0</v>
      </c>
      <c t="str" s="36" r="AR168">
        <f t="shared" si="27"/>
        <v>3</v>
      </c>
      <c s="23" r="AS168"/>
      <c s="3" r="AT168"/>
      <c s="3" r="AU168"/>
      <c s="3" r="AV168"/>
    </row>
    <row customHeight="1" r="169" ht="12.75">
      <c s="15" r="A169">
        <v>167.0</v>
      </c>
      <c s="24" r="B169">
        <v>41964.77286350694</v>
      </c>
      <c t="s" s="25" r="C169">
        <v>1558</v>
      </c>
      <c t="s" s="25" r="D169">
        <v>1559</v>
      </c>
      <c s="25" r="E169">
        <v>258912.0</v>
      </c>
      <c s="26" r="F169">
        <v>1.0</v>
      </c>
      <c t="str" s="26" r="G169">
        <f t="shared" si="1"/>
        <v>2</v>
      </c>
      <c t="str" s="26" r="H169">
        <f t="shared" si="2"/>
        <v>5</v>
      </c>
      <c t="str" s="26" r="I169">
        <f t="shared" si="3"/>
        <v>8</v>
      </c>
      <c t="str" s="26" r="J169">
        <f t="shared" si="4"/>
        <v>9</v>
      </c>
      <c t="str" s="26" r="K169">
        <f t="shared" si="5"/>
        <v>1</v>
      </c>
      <c t="str" s="26" r="L169">
        <f t="shared" si="6"/>
        <v>2</v>
      </c>
      <c s="27" r="M169">
        <v>2.0</v>
      </c>
      <c t="s" s="25" r="N169">
        <v>1560</v>
      </c>
      <c t="str" s="28" r="O169">
        <f t="shared" si="7"/>
        <v>92.8</v>
      </c>
      <c t="str" s="27" r="P169">
        <f t="shared" si="30"/>
        <v>1</v>
      </c>
      <c t="s" s="25" r="Q169">
        <v>1561</v>
      </c>
      <c t="str" s="28" r="R169">
        <f t="shared" si="9"/>
        <v>66.5</v>
      </c>
      <c t="str" s="27" r="S169">
        <f t="shared" si="31"/>
        <v>-1</v>
      </c>
      <c t="s" s="25" r="T169">
        <v>1562</v>
      </c>
      <c t="str" s="28" r="U169">
        <f t="shared" si="11"/>
        <v>66.2</v>
      </c>
      <c t="str" s="27" r="V169">
        <f t="shared" si="32"/>
        <v>1</v>
      </c>
      <c t="s" s="31" r="W169">
        <v>1563</v>
      </c>
      <c t="str" s="28" r="X169">
        <f t="shared" si="13"/>
        <v>80.2</v>
      </c>
      <c t="str" s="27" r="Y169">
        <f t="shared" si="33"/>
        <v>-1</v>
      </c>
      <c s="25" r="Z169"/>
      <c t="str" s="28" r="AA169">
        <f t="shared" si="15"/>
        <v>80.0</v>
      </c>
      <c t="str" s="27" r="AB169">
        <f t="shared" si="16"/>
        <v>0</v>
      </c>
      <c s="25" r="AC169"/>
      <c t="str" s="28" r="AD169">
        <f t="shared" si="17"/>
        <v>77.0</v>
      </c>
      <c t="str" s="27" r="AE169">
        <f t="shared" si="18"/>
        <v>0</v>
      </c>
      <c t="s" s="33" r="AF169">
        <v>1564</v>
      </c>
      <c t="str" s="28" r="AG169">
        <f t="shared" si="19"/>
        <v>89.8</v>
      </c>
      <c t="str" s="27" r="AH169">
        <f t="shared" si="41"/>
        <v>-1</v>
      </c>
      <c t="s" s="25" r="AI169">
        <v>1565</v>
      </c>
      <c t="str" s="28" r="AJ169">
        <f t="shared" si="21"/>
        <v>82.9</v>
      </c>
      <c t="str" s="27" r="AK169">
        <f t="shared" si="42"/>
        <v>1</v>
      </c>
      <c t="s" s="25" r="AL169">
        <v>1566</v>
      </c>
      <c t="str" s="28" r="AM169">
        <f t="shared" si="23"/>
        <v>269.9</v>
      </c>
      <c t="str" s="27" r="AN169">
        <f t="shared" si="29"/>
        <v>1</v>
      </c>
      <c s="25" r="AO169"/>
      <c t="str" s="29" r="AP169">
        <f t="shared" si="25"/>
        <v>1146</v>
      </c>
      <c t="str" s="27" r="AQ169">
        <f t="shared" si="40"/>
        <v>0</v>
      </c>
      <c t="str" s="36" r="AR169">
        <f t="shared" si="27"/>
        <v>3</v>
      </c>
      <c s="23" r="AS169"/>
      <c s="3" r="AT169"/>
      <c s="3" r="AU169"/>
      <c s="3" r="AV169"/>
    </row>
    <row customHeight="1" r="170" ht="12.75">
      <c s="15" r="A170">
        <v>168.0</v>
      </c>
      <c s="24" r="B170">
        <v>41964.77510186343</v>
      </c>
      <c t="s" s="25" r="C170">
        <v>1567</v>
      </c>
      <c t="s" s="25" r="D170">
        <v>1568</v>
      </c>
      <c s="25" r="E170">
        <v>239611.0</v>
      </c>
      <c s="26" r="F170">
        <v>1.0</v>
      </c>
      <c t="str" s="26" r="G170">
        <f t="shared" si="1"/>
        <v>2</v>
      </c>
      <c t="str" s="26" r="H170">
        <f t="shared" si="2"/>
        <v>3</v>
      </c>
      <c t="str" s="26" r="I170">
        <f t="shared" si="3"/>
        <v>9</v>
      </c>
      <c t="str" s="26" r="J170">
        <f t="shared" si="4"/>
        <v>6</v>
      </c>
      <c t="str" s="26" r="K170">
        <f t="shared" si="5"/>
        <v>1</v>
      </c>
      <c t="str" s="26" r="L170">
        <f t="shared" si="6"/>
        <v>1</v>
      </c>
      <c s="27" r="M170">
        <v>2.0</v>
      </c>
      <c t="s" s="25" r="N170">
        <v>1569</v>
      </c>
      <c t="str" s="28" r="O170">
        <f t="shared" si="7"/>
        <v>90.6</v>
      </c>
      <c t="str" s="27" r="P170">
        <f t="shared" si="30"/>
        <v>1</v>
      </c>
      <c t="s" s="25" r="Q170">
        <v>1570</v>
      </c>
      <c t="str" s="28" r="R170">
        <f t="shared" si="9"/>
        <v>65.5</v>
      </c>
      <c t="str" s="27" r="S170">
        <f t="shared" si="31"/>
        <v>-1</v>
      </c>
      <c t="s" s="25" r="T170">
        <v>1571</v>
      </c>
      <c t="str" s="28" r="U170">
        <f t="shared" si="11"/>
        <v>65.3</v>
      </c>
      <c t="str" s="27" r="V170">
        <f t="shared" si="32"/>
        <v>-1</v>
      </c>
      <c t="s" s="25" r="W170">
        <v>1572</v>
      </c>
      <c t="str" s="28" r="X170">
        <f t="shared" si="13"/>
        <v>79.3</v>
      </c>
      <c t="str" s="27" r="Y170">
        <f t="shared" si="33"/>
        <v>1</v>
      </c>
      <c s="25" r="Z170"/>
      <c t="str" s="28" r="AA170">
        <f t="shared" si="15"/>
        <v>77.6</v>
      </c>
      <c t="str" s="27" r="AB170">
        <f t="shared" si="16"/>
        <v>0</v>
      </c>
      <c t="s" s="25" r="AC170">
        <v>1573</v>
      </c>
      <c t="str" s="28" r="AD170">
        <f t="shared" si="17"/>
        <v>76.5</v>
      </c>
      <c t="str" s="27" r="AE170">
        <f t="shared" si="18"/>
        <v>1</v>
      </c>
      <c t="s" s="25" r="AF170">
        <v>1574</v>
      </c>
      <c t="str" s="28" r="AG170">
        <f t="shared" si="19"/>
        <v>86.7</v>
      </c>
      <c t="str" s="27" r="AH170">
        <f t="shared" si="41"/>
        <v>1</v>
      </c>
      <c t="s" s="25" r="AI170">
        <v>1575</v>
      </c>
      <c t="str" s="28" r="AJ170">
        <f t="shared" si="21"/>
        <v>82.6</v>
      </c>
      <c t="str" s="27" r="AK170">
        <f t="shared" si="42"/>
        <v>-1</v>
      </c>
      <c t="s" s="25" r="AL170">
        <v>1576</v>
      </c>
      <c t="str" s="28" r="AM170">
        <f t="shared" si="23"/>
        <v>285.9</v>
      </c>
      <c t="str" s="27" r="AN170">
        <f t="shared" si="29"/>
        <v>1</v>
      </c>
      <c s="25" r="AO170">
        <v>1147.0</v>
      </c>
      <c t="str" s="29" r="AP170">
        <f t="shared" si="25"/>
        <v>1146</v>
      </c>
      <c t="str" s="27" r="AQ170">
        <f t="shared" si="40"/>
        <v>-1</v>
      </c>
      <c t="str" s="36" r="AR170">
        <f t="shared" si="27"/>
        <v>3</v>
      </c>
      <c s="23" r="AS170"/>
      <c s="3" r="AT170"/>
      <c s="3" r="AU170"/>
      <c s="3" r="AV170"/>
    </row>
    <row customHeight="1" r="171" ht="12.75">
      <c s="15" r="A171">
        <v>169.0</v>
      </c>
      <c s="24" r="B171">
        <v>41964.77725489583</v>
      </c>
      <c t="s" s="25" r="C171">
        <v>1577</v>
      </c>
      <c t="s" s="25" r="D171">
        <v>1578</v>
      </c>
      <c s="25" r="E171">
        <v>239616.0</v>
      </c>
      <c s="26" r="F171">
        <v>1.0</v>
      </c>
      <c t="str" s="26" r="G171">
        <f t="shared" si="1"/>
        <v>2</v>
      </c>
      <c t="str" s="26" r="H171">
        <f t="shared" si="2"/>
        <v>3</v>
      </c>
      <c t="str" s="26" r="I171">
        <f t="shared" si="3"/>
        <v>9</v>
      </c>
      <c t="str" s="26" r="J171">
        <f t="shared" si="4"/>
        <v>6</v>
      </c>
      <c t="str" s="26" r="K171">
        <f t="shared" si="5"/>
        <v>1</v>
      </c>
      <c t="str" s="26" r="L171">
        <f t="shared" si="6"/>
        <v>6</v>
      </c>
      <c s="27" r="M171">
        <v>2.0</v>
      </c>
      <c t="s" s="25" r="N171">
        <v>1579</v>
      </c>
      <c t="str" s="28" r="O171">
        <f t="shared" si="7"/>
        <v>95.6</v>
      </c>
      <c t="str" s="27" r="P171">
        <f t="shared" si="30"/>
        <v>1</v>
      </c>
      <c t="s" s="25" r="Q171">
        <v>1580</v>
      </c>
      <c t="str" s="28" r="R171">
        <f t="shared" si="9"/>
        <v>70.5</v>
      </c>
      <c t="str" s="27" r="S171">
        <f t="shared" si="31"/>
        <v>-1</v>
      </c>
      <c t="s" s="25" r="T171">
        <v>1581</v>
      </c>
      <c t="str" s="28" r="U171">
        <f t="shared" si="11"/>
        <v>70.3</v>
      </c>
      <c t="str" s="27" r="V171">
        <f t="shared" si="32"/>
        <v>-1</v>
      </c>
      <c t="s" s="25" r="W171">
        <v>1582</v>
      </c>
      <c t="str" s="28" r="X171">
        <f t="shared" si="13"/>
        <v>83.9</v>
      </c>
      <c t="str" s="27" r="Y171">
        <f t="shared" si="33"/>
        <v>1</v>
      </c>
      <c s="25" r="Z171"/>
      <c t="str" s="28" r="AA171">
        <f t="shared" si="15"/>
        <v>78.1</v>
      </c>
      <c t="str" s="27" r="AB171">
        <f t="shared" si="16"/>
        <v>0</v>
      </c>
      <c t="s" s="25" r="AC171">
        <v>1583</v>
      </c>
      <c t="str" s="28" r="AD171">
        <f t="shared" si="17"/>
        <v>78.6</v>
      </c>
      <c t="str" s="27" r="AE171">
        <f t="shared" si="18"/>
        <v>1</v>
      </c>
      <c t="s" s="25" r="AF171">
        <v>1584</v>
      </c>
      <c t="str" s="28" r="AG171">
        <f t="shared" si="19"/>
        <v>87.4</v>
      </c>
      <c t="str" s="27" r="AH171">
        <f t="shared" si="41"/>
        <v>1</v>
      </c>
      <c t="s" s="25" r="AI171">
        <v>1585</v>
      </c>
      <c t="str" s="28" r="AJ171">
        <f t="shared" si="21"/>
        <v>83.6</v>
      </c>
      <c t="str" s="27" r="AK171">
        <f t="shared" si="42"/>
        <v>-1</v>
      </c>
      <c t="s" s="25" r="AL171">
        <v>1586</v>
      </c>
      <c t="str" s="28" r="AM171">
        <f t="shared" si="23"/>
        <v>214.4</v>
      </c>
      <c t="str" s="27" r="AN171">
        <f t="shared" si="29"/>
        <v>1</v>
      </c>
      <c s="25" r="AO171">
        <v>1147.0</v>
      </c>
      <c t="str" s="29" r="AP171">
        <f t="shared" si="25"/>
        <v>1146</v>
      </c>
      <c t="str" s="27" r="AQ171">
        <f t="shared" si="40"/>
        <v>-1</v>
      </c>
      <c t="str" s="36" r="AR171">
        <f t="shared" si="27"/>
        <v>3</v>
      </c>
      <c s="23" r="AS171"/>
      <c s="3" r="AT171"/>
      <c s="3" r="AU171"/>
      <c s="3" r="AV171"/>
    </row>
    <row customHeight="1" r="172" ht="12.75">
      <c s="15" r="A172">
        <v>170.0</v>
      </c>
      <c s="24" r="B172">
        <v>41964.77758248843</v>
      </c>
      <c t="s" s="25" r="C172">
        <v>1587</v>
      </c>
      <c t="s" s="25" r="D172">
        <v>1588</v>
      </c>
      <c s="25" r="E172">
        <v>241047.0</v>
      </c>
      <c s="26" r="F172">
        <v>1.0</v>
      </c>
      <c t="str" s="26" r="G172">
        <f t="shared" si="1"/>
        <v>2</v>
      </c>
      <c t="str" s="26" r="H172">
        <f t="shared" si="2"/>
        <v>4</v>
      </c>
      <c t="str" s="26" r="I172">
        <f t="shared" si="3"/>
        <v>1</v>
      </c>
      <c t="str" s="26" r="J172">
        <f t="shared" si="4"/>
        <v>0</v>
      </c>
      <c t="str" s="26" r="K172">
        <f t="shared" si="5"/>
        <v>4</v>
      </c>
      <c t="str" s="26" r="L172">
        <f t="shared" si="6"/>
        <v>7</v>
      </c>
      <c s="27" r="M172">
        <v>2.0</v>
      </c>
      <c t="s" s="25" r="N172">
        <v>1589</v>
      </c>
      <c t="str" s="28" r="O172">
        <f t="shared" si="7"/>
        <v>92.3</v>
      </c>
      <c t="str" s="27" r="P172">
        <f t="shared" si="30"/>
        <v>1</v>
      </c>
      <c t="s" s="34" r="Q172">
        <v>1590</v>
      </c>
      <c t="str" s="28" r="R172">
        <f t="shared" si="9"/>
        <v>71.0</v>
      </c>
      <c t="str" s="27" r="S172">
        <f t="shared" si="31"/>
        <v>-1</v>
      </c>
      <c t="s" s="34" r="T172">
        <v>1591</v>
      </c>
      <c t="str" s="28" r="U172">
        <f t="shared" si="11"/>
        <v>69.8</v>
      </c>
      <c t="str" s="27" r="V172">
        <f t="shared" si="32"/>
        <v>-1</v>
      </c>
      <c t="s" s="25" r="W172">
        <v>1592</v>
      </c>
      <c t="str" s="28" r="X172">
        <f t="shared" si="13"/>
        <v>85.2</v>
      </c>
      <c t="str" s="27" r="Y172">
        <f t="shared" si="33"/>
        <v>1</v>
      </c>
      <c s="25" r="Z172"/>
      <c t="str" s="28" r="AA172">
        <f t="shared" si="15"/>
        <v>77.9</v>
      </c>
      <c t="str" s="27" r="AB172">
        <f t="shared" si="16"/>
        <v>0</v>
      </c>
      <c t="s" s="25" r="AC172">
        <v>1593</v>
      </c>
      <c t="str" s="28" r="AD172">
        <f t="shared" si="17"/>
        <v>79.3</v>
      </c>
      <c t="str" s="27" r="AE172">
        <f t="shared" si="18"/>
        <v>1</v>
      </c>
      <c t="s" s="25" r="AF172">
        <v>1594</v>
      </c>
      <c t="str" s="28" r="AG172">
        <f t="shared" si="19"/>
        <v>81.5</v>
      </c>
      <c t="str" s="27" r="AH172">
        <f t="shared" si="41"/>
        <v>1</v>
      </c>
      <c t="s" s="25" r="AI172">
        <v>1595</v>
      </c>
      <c t="str" s="28" r="AJ172">
        <f t="shared" si="21"/>
        <v>83.3</v>
      </c>
      <c t="str" s="27" r="AK172">
        <f t="shared" si="42"/>
        <v>-1</v>
      </c>
      <c t="s" s="25" r="AL172">
        <v>1596</v>
      </c>
      <c t="str" s="28" r="AM172">
        <f t="shared" si="23"/>
        <v>202.4</v>
      </c>
      <c t="str" s="27" r="AN172">
        <f t="shared" si="29"/>
        <v>1</v>
      </c>
      <c s="25" r="AO172">
        <v>575.0</v>
      </c>
      <c t="str" s="29" r="AP172">
        <f t="shared" si="25"/>
        <v>574</v>
      </c>
      <c t="str" s="27" r="AQ172">
        <f t="shared" si="40"/>
        <v>-1</v>
      </c>
      <c t="str" s="36" r="AR172">
        <f t="shared" si="27"/>
        <v>3</v>
      </c>
      <c s="23" r="AS172"/>
      <c s="3" r="AT172"/>
      <c s="3" r="AU172"/>
      <c s="3" r="AV172"/>
    </row>
    <row customHeight="1" r="173" ht="12.75">
      <c s="15" r="A173">
        <v>171.0</v>
      </c>
      <c s="24" r="B173">
        <v>41964.76808530092</v>
      </c>
      <c t="s" s="25" r="C173">
        <v>1597</v>
      </c>
      <c t="s" s="25" r="D173">
        <v>1598</v>
      </c>
      <c s="25" r="E173">
        <v>239663.0</v>
      </c>
      <c s="26" r="F173">
        <v>1.0</v>
      </c>
      <c t="str" s="26" r="G173">
        <f t="shared" si="1"/>
        <v>2</v>
      </c>
      <c t="str" s="26" r="H173">
        <f t="shared" si="2"/>
        <v>3</v>
      </c>
      <c t="str" s="26" r="I173">
        <f t="shared" si="3"/>
        <v>9</v>
      </c>
      <c t="str" s="26" r="J173">
        <f t="shared" si="4"/>
        <v>6</v>
      </c>
      <c t="str" s="26" r="K173">
        <f t="shared" si="5"/>
        <v>6</v>
      </c>
      <c t="str" s="26" r="L173">
        <f t="shared" si="6"/>
        <v>3</v>
      </c>
      <c s="27" r="M173">
        <v>2.0</v>
      </c>
      <c t="s" s="25" r="N173">
        <v>1599</v>
      </c>
      <c t="str" s="28" r="O173">
        <f t="shared" si="7"/>
        <v>92.8</v>
      </c>
      <c t="str" s="27" r="P173">
        <f t="shared" si="30"/>
        <v>1</v>
      </c>
      <c t="s" s="25" r="Q173">
        <v>1600</v>
      </c>
      <c t="str" s="28" r="R173">
        <f t="shared" si="9"/>
        <v>66.7</v>
      </c>
      <c t="str" s="27" r="S173">
        <f t="shared" si="31"/>
        <v>-1</v>
      </c>
      <c t="s" s="25" r="T173">
        <v>1601</v>
      </c>
      <c t="str" s="28" r="U173">
        <f t="shared" si="11"/>
        <v>66.6</v>
      </c>
      <c t="str" s="27" r="V173">
        <f t="shared" si="32"/>
        <v>-1</v>
      </c>
      <c t="s" s="25" r="W173">
        <v>1602</v>
      </c>
      <c t="str" s="28" r="X173">
        <f t="shared" si="13"/>
        <v>81.6</v>
      </c>
      <c t="str" s="27" r="Y173">
        <f t="shared" si="33"/>
        <v>-1</v>
      </c>
      <c s="25" r="Z173"/>
      <c t="str" s="28" r="AA173">
        <f t="shared" si="15"/>
        <v>81.3</v>
      </c>
      <c t="str" s="27" r="AB173">
        <f t="shared" si="16"/>
        <v>0</v>
      </c>
      <c s="25" r="AC173"/>
      <c t="str" s="28" r="AD173">
        <f t="shared" si="17"/>
        <v>78.7</v>
      </c>
      <c t="str" s="27" r="AE173">
        <f t="shared" si="18"/>
        <v>0</v>
      </c>
      <c t="s" s="25" r="AF173">
        <v>1603</v>
      </c>
      <c t="str" s="28" r="AG173">
        <f t="shared" si="19"/>
        <v>87.0</v>
      </c>
      <c t="str" s="27" r="AH173">
        <f t="shared" si="41"/>
        <v>1</v>
      </c>
      <c t="s" s="25" r="AI173">
        <v>1604</v>
      </c>
      <c t="str" s="28" r="AJ173">
        <f t="shared" si="21"/>
        <v>83.8</v>
      </c>
      <c t="str" s="27" r="AK173">
        <f t="shared" si="42"/>
        <v>1</v>
      </c>
      <c t="s" s="25" r="AL173">
        <v>1605</v>
      </c>
      <c t="str" s="28" r="AM173">
        <f t="shared" si="23"/>
        <v>254.8</v>
      </c>
      <c t="str" s="27" r="AN173">
        <f t="shared" si="29"/>
        <v>1</v>
      </c>
      <c s="25" r="AO173">
        <v>363.0</v>
      </c>
      <c t="str" s="29" r="AP173">
        <f t="shared" si="25"/>
        <v>362</v>
      </c>
      <c t="str" s="27" r="AQ173">
        <f t="shared" si="40"/>
        <v>-1</v>
      </c>
      <c t="str" s="36" r="AR173">
        <f t="shared" si="27"/>
        <v>2</v>
      </c>
      <c s="23" r="AS173"/>
      <c s="3" r="AT173"/>
      <c s="3" r="AU173"/>
      <c s="3" r="AV173"/>
    </row>
    <row customHeight="1" r="174" ht="12.75">
      <c s="15" r="A174">
        <v>172.0</v>
      </c>
      <c s="24" r="B174">
        <v>41964.770180983796</v>
      </c>
      <c t="s" s="25" r="C174">
        <v>1606</v>
      </c>
      <c t="s" s="25" r="D174">
        <v>1607</v>
      </c>
      <c s="25" r="E174">
        <v>261448.0</v>
      </c>
      <c s="26" r="F174">
        <v>1.0</v>
      </c>
      <c t="str" s="26" r="G174">
        <f t="shared" si="1"/>
        <v>2</v>
      </c>
      <c t="str" s="26" r="H174">
        <f t="shared" si="2"/>
        <v>6</v>
      </c>
      <c t="str" s="26" r="I174">
        <f t="shared" si="3"/>
        <v>1</v>
      </c>
      <c t="str" s="26" r="J174">
        <f t="shared" si="4"/>
        <v>4</v>
      </c>
      <c t="str" s="26" r="K174">
        <f t="shared" si="5"/>
        <v>4</v>
      </c>
      <c t="str" s="26" r="L174">
        <f t="shared" si="6"/>
        <v>8</v>
      </c>
      <c s="27" r="M174">
        <v>2.0</v>
      </c>
      <c t="s" s="31" r="N174">
        <v>1608</v>
      </c>
      <c t="str" s="28" r="O174">
        <f t="shared" si="7"/>
        <v>96.7</v>
      </c>
      <c s="27" r="P174">
        <v>1.0</v>
      </c>
      <c t="s" s="31" r="Q174">
        <v>1609</v>
      </c>
      <c t="str" s="28" r="R174">
        <f t="shared" si="9"/>
        <v>72.0</v>
      </c>
      <c s="27" r="S174">
        <v>1.0</v>
      </c>
      <c t="s" s="31" r="T174">
        <v>1610</v>
      </c>
      <c t="str" s="28" r="U174">
        <f t="shared" si="11"/>
        <v>70.8</v>
      </c>
      <c s="27" r="V174">
        <v>-1.0</v>
      </c>
      <c t="s" s="31" r="W174">
        <v>1611</v>
      </c>
      <c t="str" s="28" r="X174">
        <f t="shared" si="13"/>
        <v>86.1</v>
      </c>
      <c s="27" r="Y174">
        <v>1.0</v>
      </c>
      <c s="25" r="Z174"/>
      <c t="str" s="28" r="AA174">
        <f t="shared" si="15"/>
        <v>79.1</v>
      </c>
      <c t="str" s="27" r="AB174">
        <f t="shared" si="16"/>
        <v>0</v>
      </c>
      <c s="25" r="AC174"/>
      <c t="str" s="28" r="AD174">
        <f t="shared" si="17"/>
        <v>79.8</v>
      </c>
      <c t="str" s="27" r="AE174">
        <f t="shared" si="18"/>
        <v>0</v>
      </c>
      <c t="s" s="33" r="AF174">
        <v>1612</v>
      </c>
      <c t="str" s="28" r="AG174">
        <f t="shared" si="19"/>
        <v>85.6</v>
      </c>
      <c t="str" s="27" r="AH174">
        <f t="shared" si="41"/>
        <v>-1</v>
      </c>
      <c t="s" s="33" r="AI174">
        <v>1613</v>
      </c>
      <c t="str" s="28" r="AJ174">
        <f t="shared" si="21"/>
        <v>83.8</v>
      </c>
      <c t="str" s="27" r="AK174">
        <f t="shared" si="42"/>
        <v>-1</v>
      </c>
      <c s="25" r="AL174"/>
      <c t="str" s="28" r="AM174">
        <f t="shared" si="23"/>
        <v>191.1</v>
      </c>
      <c t="str" s="27" r="AN174">
        <f t="shared" si="29"/>
        <v>0</v>
      </c>
      <c s="25" r="AO174"/>
      <c t="str" s="29" r="AP174">
        <f t="shared" si="25"/>
        <v>574</v>
      </c>
      <c t="str" s="27" r="AQ174">
        <f t="shared" si="40"/>
        <v>0</v>
      </c>
      <c t="str" s="36" r="AR174">
        <f t="shared" si="27"/>
        <v>2</v>
      </c>
      <c s="23" r="AS174"/>
      <c s="3" r="AT174"/>
      <c s="3" r="AU174"/>
      <c s="3" r="AV174"/>
    </row>
    <row customHeight="1" r="175" ht="12.75">
      <c s="15" r="A175">
        <v>173.0</v>
      </c>
      <c s="24" r="B175">
        <v>41964.77053094908</v>
      </c>
      <c t="s" s="25" r="C175">
        <v>1614</v>
      </c>
      <c t="s" s="25" r="D175">
        <v>1615</v>
      </c>
      <c s="25" r="E175">
        <v>239308.0</v>
      </c>
      <c s="26" r="F175">
        <v>1.0</v>
      </c>
      <c t="str" s="26" r="G175">
        <f t="shared" si="1"/>
        <v>2</v>
      </c>
      <c t="str" s="26" r="H175">
        <f t="shared" si="2"/>
        <v>3</v>
      </c>
      <c t="str" s="26" r="I175">
        <f t="shared" si="3"/>
        <v>9</v>
      </c>
      <c t="str" s="26" r="J175">
        <f t="shared" si="4"/>
        <v>3</v>
      </c>
      <c t="str" s="26" r="K175">
        <f t="shared" si="5"/>
        <v>0</v>
      </c>
      <c t="str" s="26" r="L175">
        <f t="shared" si="6"/>
        <v>8</v>
      </c>
      <c s="27" r="M175">
        <v>2.0</v>
      </c>
      <c t="s" s="25" r="N175">
        <v>1616</v>
      </c>
      <c t="str" s="28" r="O175">
        <f t="shared" si="7"/>
        <v>95.8</v>
      </c>
      <c t="str" s="27" r="P175">
        <f ref="P175:P182" t="shared" si="43">IF(N175="",0,IF(EXACT(RIGHT(N175,5),"dB(A)"),IF(ABS(VALUE(LEFT(N175,FIND(" ",N175,1)))-O175)&lt;=0.5,1,-1),-1))</f>
        <v>1</v>
      </c>
      <c t="s" s="25" r="Q175">
        <v>1617</v>
      </c>
      <c t="str" s="28" r="R175">
        <f t="shared" si="9"/>
        <v>72.7</v>
      </c>
      <c t="str" s="27" r="S175">
        <f ref="S175:S178" t="shared" si="44">IF(Q175="",0,IF(EXACT(RIGHT(Q175,5),"dB(A)"),IF(ABS(VALUE(LEFT(Q175,FIND(" ",Q175,1)))-R175)&lt;=0.5,1,-1),-1))</f>
        <v>-1</v>
      </c>
      <c t="s" s="25" r="T175">
        <v>1618</v>
      </c>
      <c t="str" s="28" r="U175">
        <f t="shared" si="11"/>
        <v>72.4</v>
      </c>
      <c t="str" s="27" r="V175">
        <f ref="V175:V182" t="shared" si="45">IF(T175="",0,IF(EXACT(RIGHT(T175,5),"dB(A)"),IF(ABS(VALUE(LEFT(T175,FIND(" ",T175,1)))-U175)&lt;=0.5,1,-1),-1))</f>
        <v>-1</v>
      </c>
      <c t="s" s="25" r="W175">
        <v>1619</v>
      </c>
      <c t="str" s="28" r="X175">
        <f t="shared" si="13"/>
        <v>85.7</v>
      </c>
      <c t="str" s="27" r="Y175">
        <f ref="Y175:Y182" t="shared" si="46">IF(W175="",0,IF(EXACT(RIGHT(W175,5),"dB(A)"),IF(ABS(VALUE(LEFT(W175,FIND(" ",W175,1)))-X175)&lt;=0.5,1,-1),-1))</f>
        <v>1</v>
      </c>
      <c s="25" r="Z175"/>
      <c t="str" s="28" r="AA175">
        <f t="shared" si="15"/>
        <v>75.8</v>
      </c>
      <c t="str" s="27" r="AB175">
        <f t="shared" si="16"/>
        <v>0</v>
      </c>
      <c s="25" r="AC175"/>
      <c t="str" s="28" r="AD175">
        <f t="shared" si="17"/>
        <v>79.3</v>
      </c>
      <c t="str" s="27" r="AE175">
        <f t="shared" si="18"/>
        <v>0</v>
      </c>
      <c t="s" s="25" r="AF175">
        <v>1620</v>
      </c>
      <c t="str" s="28" r="AG175">
        <f t="shared" si="19"/>
        <v>84.6</v>
      </c>
      <c t="str" s="27" r="AH175">
        <f t="shared" si="41"/>
        <v>1</v>
      </c>
      <c t="s" s="25" r="AI175">
        <v>1621</v>
      </c>
      <c t="str" s="28" r="AJ175">
        <f t="shared" si="21"/>
        <v>83.8</v>
      </c>
      <c t="str" s="27" r="AK175">
        <f t="shared" si="42"/>
        <v>-1</v>
      </c>
      <c t="s" s="25" r="AL175">
        <v>1622</v>
      </c>
      <c t="str" s="28" r="AM175">
        <f t="shared" si="23"/>
        <v>191.1</v>
      </c>
      <c t="str" s="27" r="AN175">
        <f t="shared" si="29"/>
        <v>-1</v>
      </c>
      <c s="25" r="AO175">
        <v>1443.0</v>
      </c>
      <c t="str" s="29" r="AP175">
        <f t="shared" si="25"/>
        <v>1443</v>
      </c>
      <c t="str" s="27" r="AQ175">
        <f t="shared" si="40"/>
        <v>1</v>
      </c>
      <c t="str" s="36" r="AR175">
        <f t="shared" si="27"/>
        <v>2</v>
      </c>
      <c s="23" r="AS175"/>
      <c s="3" r="AT175"/>
      <c s="3" r="AU175"/>
      <c s="3" r="AV175"/>
    </row>
    <row customHeight="1" r="176" ht="12.75">
      <c s="15" r="A176">
        <v>174.0</v>
      </c>
      <c s="24" r="B176">
        <v>41964.775922187495</v>
      </c>
      <c t="s" s="25" r="C176">
        <v>1623</v>
      </c>
      <c t="s" s="25" r="D176">
        <v>1624</v>
      </c>
      <c s="25" r="E176">
        <v>231840.0</v>
      </c>
      <c s="26" r="F176">
        <v>1.0</v>
      </c>
      <c t="str" s="26" r="G176">
        <f t="shared" si="1"/>
        <v>2</v>
      </c>
      <c t="str" s="26" r="H176">
        <f t="shared" si="2"/>
        <v>3</v>
      </c>
      <c t="str" s="26" r="I176">
        <f t="shared" si="3"/>
        <v>1</v>
      </c>
      <c t="str" s="26" r="J176">
        <f t="shared" si="4"/>
        <v>8</v>
      </c>
      <c t="str" s="26" r="K176">
        <f t="shared" si="5"/>
        <v>4</v>
      </c>
      <c t="str" s="26" r="L176">
        <f t="shared" si="6"/>
        <v>0</v>
      </c>
      <c s="27" r="M176">
        <v>2.0</v>
      </c>
      <c t="s" s="25" r="N176">
        <v>1625</v>
      </c>
      <c t="str" s="28" r="O176">
        <f t="shared" si="7"/>
        <v>90.6</v>
      </c>
      <c t="str" s="27" r="P176">
        <f t="shared" si="43"/>
        <v>1</v>
      </c>
      <c t="s" s="25" r="Q176">
        <v>1626</v>
      </c>
      <c t="str" s="28" r="R176">
        <f t="shared" si="9"/>
        <v>64.0</v>
      </c>
      <c t="str" s="27" r="S176">
        <f t="shared" si="44"/>
        <v>1</v>
      </c>
      <c t="s" s="25" r="T176">
        <v>1627</v>
      </c>
      <c t="str" s="28" r="U176">
        <f t="shared" si="11"/>
        <v>62.9</v>
      </c>
      <c t="str" s="27" r="V176">
        <f t="shared" si="45"/>
        <v>-1</v>
      </c>
      <c t="s" s="25" r="W176">
        <v>1628</v>
      </c>
      <c t="str" s="28" r="X176">
        <f t="shared" si="13"/>
        <v>78.7</v>
      </c>
      <c t="str" s="27" r="Y176">
        <f t="shared" si="46"/>
        <v>1</v>
      </c>
      <c s="25" r="Z176"/>
      <c t="str" s="28" r="AA176">
        <f t="shared" si="15"/>
        <v>80.5</v>
      </c>
      <c t="str" s="27" r="AB176">
        <f t="shared" si="16"/>
        <v>0</v>
      </c>
      <c s="25" r="AC176"/>
      <c t="str" s="28" r="AD176">
        <f t="shared" si="17"/>
        <v>77.1</v>
      </c>
      <c t="str" s="27" r="AE176">
        <f t="shared" si="18"/>
        <v>0</v>
      </c>
      <c t="s" s="25" r="AF176">
        <v>1629</v>
      </c>
      <c t="str" s="28" r="AG176">
        <f t="shared" si="19"/>
        <v>88.5</v>
      </c>
      <c t="str" s="27" r="AH176">
        <f t="shared" si="41"/>
        <v>1</v>
      </c>
      <c t="s" s="25" r="AI176">
        <v>1630</v>
      </c>
      <c t="str" s="28" r="AJ176">
        <f t="shared" si="21"/>
        <v>82.3</v>
      </c>
      <c t="str" s="27" r="AK176">
        <f t="shared" si="42"/>
        <v>-1</v>
      </c>
      <c t="s" s="25" r="AL176">
        <v>1631</v>
      </c>
      <c t="str" s="28" r="AM176">
        <f t="shared" si="23"/>
        <v>302.9</v>
      </c>
      <c t="str" s="27" r="AN176">
        <f t="shared" si="29"/>
        <v>-1</v>
      </c>
      <c s="25" r="AO176">
        <v>9.0</v>
      </c>
      <c t="str" s="29" r="AP176">
        <f t="shared" si="25"/>
        <v>574</v>
      </c>
      <c t="str" s="27" r="AQ176">
        <f t="shared" si="40"/>
        <v>-1</v>
      </c>
      <c t="str" s="36" r="AR176">
        <f t="shared" si="27"/>
        <v>2</v>
      </c>
      <c s="23" r="AS176"/>
      <c s="3" r="AT176"/>
      <c s="3" r="AU176"/>
      <c s="3" r="AV176"/>
    </row>
    <row customHeight="1" r="177" ht="12.75">
      <c s="15" r="A177">
        <v>175.0</v>
      </c>
      <c s="24" r="B177">
        <v>41964.77827956018</v>
      </c>
      <c t="s" s="25" r="C177">
        <v>1632</v>
      </c>
      <c t="s" s="25" r="D177">
        <v>1633</v>
      </c>
      <c s="25" r="E177">
        <v>240912.0</v>
      </c>
      <c s="26" r="F177">
        <v>1.0</v>
      </c>
      <c t="str" s="26" r="G177">
        <f t="shared" si="1"/>
        <v>2</v>
      </c>
      <c t="str" s="26" r="H177">
        <f t="shared" si="2"/>
        <v>4</v>
      </c>
      <c t="str" s="26" r="I177">
        <f t="shared" si="3"/>
        <v>0</v>
      </c>
      <c t="str" s="26" r="J177">
        <f t="shared" si="4"/>
        <v>9</v>
      </c>
      <c t="str" s="26" r="K177">
        <f t="shared" si="5"/>
        <v>1</v>
      </c>
      <c t="str" s="26" r="L177">
        <f t="shared" si="6"/>
        <v>2</v>
      </c>
      <c s="27" r="M177">
        <v>2.0</v>
      </c>
      <c t="s" s="25" r="N177">
        <v>1634</v>
      </c>
      <c t="str" s="28" r="O177">
        <f t="shared" si="7"/>
        <v>92.8</v>
      </c>
      <c t="str" s="27" r="P177">
        <f t="shared" si="43"/>
        <v>-1</v>
      </c>
      <c t="s" s="25" r="Q177">
        <v>1635</v>
      </c>
      <c t="str" s="28" r="R177">
        <f t="shared" si="9"/>
        <v>66.5</v>
      </c>
      <c t="str" s="27" r="S177">
        <f t="shared" si="44"/>
        <v>1</v>
      </c>
      <c t="s" s="25" r="T177">
        <v>1636</v>
      </c>
      <c t="str" s="28" r="U177">
        <f t="shared" si="11"/>
        <v>65.2</v>
      </c>
      <c t="str" s="27" r="V177">
        <f t="shared" si="45"/>
        <v>-1</v>
      </c>
      <c t="s" s="25" r="W177">
        <v>1637</v>
      </c>
      <c t="str" s="28" r="X177">
        <f t="shared" si="13"/>
        <v>80.2</v>
      </c>
      <c t="str" s="27" r="Y177">
        <f t="shared" si="46"/>
        <v>1</v>
      </c>
      <c s="25" r="Z177"/>
      <c t="str" s="28" r="AA177">
        <f t="shared" si="15"/>
        <v>80.0</v>
      </c>
      <c t="str" s="27" r="AB177">
        <f t="shared" si="16"/>
        <v>0</v>
      </c>
      <c s="25" r="AC177"/>
      <c t="str" s="28" r="AD177">
        <f t="shared" si="17"/>
        <v>77.0</v>
      </c>
      <c t="str" s="27" r="AE177">
        <f t="shared" si="18"/>
        <v>0</v>
      </c>
      <c t="s" s="25" r="AF177">
        <v>1638</v>
      </c>
      <c t="str" s="28" r="AG177">
        <f t="shared" si="19"/>
        <v>89.8</v>
      </c>
      <c t="str" s="27" r="AH177">
        <f t="shared" si="41"/>
        <v>1</v>
      </c>
      <c t="s" s="25" r="AI177">
        <v>1639</v>
      </c>
      <c t="str" s="28" r="AJ177">
        <f t="shared" si="21"/>
        <v>82.0</v>
      </c>
      <c t="str" s="27" r="AK177">
        <f t="shared" si="42"/>
        <v>-1</v>
      </c>
      <c t="s" s="25" r="AL177">
        <v>1640</v>
      </c>
      <c t="str" s="28" r="AM177">
        <f t="shared" si="23"/>
        <v>269.9</v>
      </c>
      <c t="str" s="27" r="AN177">
        <f t="shared" si="29"/>
        <v>-1</v>
      </c>
      <c s="25" r="AO177">
        <v>1146.0</v>
      </c>
      <c t="str" s="29" r="AP177">
        <f t="shared" si="25"/>
        <v>1146</v>
      </c>
      <c t="str" s="27" r="AQ177">
        <f t="shared" si="40"/>
        <v>1</v>
      </c>
      <c t="str" s="36" r="AR177">
        <f t="shared" si="27"/>
        <v>2</v>
      </c>
      <c s="23" r="AS177"/>
      <c s="3" r="AT177"/>
      <c s="3" r="AU177"/>
      <c s="3" r="AV177"/>
    </row>
    <row customHeight="1" r="178" ht="12.75">
      <c s="15" r="A178">
        <v>176.0</v>
      </c>
      <c s="24" r="B178">
        <v>41964.7734252662</v>
      </c>
      <c t="s" s="25" r="C178">
        <v>1641</v>
      </c>
      <c t="s" s="25" r="D178">
        <v>1642</v>
      </c>
      <c s="25" r="E178">
        <v>255677.0</v>
      </c>
      <c s="26" r="F178">
        <v>1.0</v>
      </c>
      <c t="str" s="26" r="G178">
        <f t="shared" si="1"/>
        <v>2</v>
      </c>
      <c t="str" s="26" r="H178">
        <f t="shared" si="2"/>
        <v>5</v>
      </c>
      <c t="str" s="26" r="I178">
        <f t="shared" si="3"/>
        <v>5</v>
      </c>
      <c t="str" s="26" r="J178">
        <f t="shared" si="4"/>
        <v>6</v>
      </c>
      <c t="str" s="26" r="K178">
        <f t="shared" si="5"/>
        <v>7</v>
      </c>
      <c t="str" s="26" r="L178">
        <f t="shared" si="6"/>
        <v>7</v>
      </c>
      <c s="27" r="M178">
        <v>2.0</v>
      </c>
      <c t="s" s="33" r="N178">
        <v>1643</v>
      </c>
      <c t="str" s="28" r="O178">
        <f t="shared" si="7"/>
        <v>96.9</v>
      </c>
      <c t="str" s="27" r="P178">
        <f t="shared" si="43"/>
        <v>-1</v>
      </c>
      <c s="25" r="Q178"/>
      <c t="str" s="28" r="R178">
        <f t="shared" si="9"/>
        <v>70.5</v>
      </c>
      <c t="str" s="27" r="S178">
        <f t="shared" si="44"/>
        <v>0</v>
      </c>
      <c s="25" r="T178"/>
      <c t="str" s="28" r="U178">
        <f t="shared" si="11"/>
        <v>70.0</v>
      </c>
      <c t="str" s="27" r="V178">
        <f t="shared" si="45"/>
        <v>0</v>
      </c>
      <c s="25" r="W178"/>
      <c t="str" s="28" r="X178">
        <f t="shared" si="13"/>
        <v>85.5</v>
      </c>
      <c t="str" s="27" r="Y178">
        <f t="shared" si="46"/>
        <v>0</v>
      </c>
      <c s="25" r="Z178"/>
      <c t="str" s="28" r="AA178">
        <f t="shared" si="15"/>
        <v>82.3</v>
      </c>
      <c t="str" s="27" r="AB178">
        <f t="shared" si="16"/>
        <v>0</v>
      </c>
      <c s="25" r="AC178"/>
      <c t="str" s="28" r="AD178">
        <f t="shared" si="17"/>
        <v>80.3</v>
      </c>
      <c t="str" s="27" r="AE178">
        <f t="shared" si="18"/>
        <v>0</v>
      </c>
      <c t="s" s="33" r="AF178">
        <v>1644</v>
      </c>
      <c t="str" s="28" r="AG178">
        <f t="shared" si="19"/>
        <v>87.5</v>
      </c>
      <c t="str" s="27" r="AH178">
        <f t="shared" si="41"/>
        <v>-1</v>
      </c>
      <c t="s" s="34" r="AI178">
        <v>1645</v>
      </c>
      <c t="str" s="28" r="AJ178">
        <f t="shared" si="21"/>
        <v>84.4</v>
      </c>
      <c t="str" s="27" r="AK178">
        <f t="shared" si="42"/>
        <v>1</v>
      </c>
      <c t="s" s="25" r="AL178">
        <v>1646</v>
      </c>
      <c t="str" s="28" r="AM178">
        <f t="shared" si="23"/>
        <v>202.4</v>
      </c>
      <c t="str" s="27" r="AN178">
        <f t="shared" si="29"/>
        <v>1</v>
      </c>
      <c s="25" r="AO178"/>
      <c t="str" s="29" r="AP178">
        <f t="shared" si="25"/>
        <v>288</v>
      </c>
      <c t="str" s="27" r="AQ178">
        <f t="shared" si="40"/>
        <v>0</v>
      </c>
      <c t="str" s="36" r="AR178">
        <f t="shared" si="27"/>
        <v>2</v>
      </c>
      <c s="23" r="AS178"/>
      <c s="3" r="AT178"/>
      <c s="3" r="AU178"/>
      <c s="3" r="AV178"/>
    </row>
    <row customHeight="1" r="179" ht="12.75">
      <c s="15" r="A179">
        <v>177.0</v>
      </c>
      <c s="24" r="B179">
        <v>41964.773814733795</v>
      </c>
      <c t="s" s="25" r="C179">
        <v>1647</v>
      </c>
      <c t="s" s="25" r="D179">
        <v>1648</v>
      </c>
      <c s="25" r="E179">
        <v>254787.0</v>
      </c>
      <c s="26" r="F179">
        <v>1.0</v>
      </c>
      <c t="str" s="26" r="G179">
        <f t="shared" si="1"/>
        <v>2</v>
      </c>
      <c t="str" s="26" r="H179">
        <f t="shared" si="2"/>
        <v>5</v>
      </c>
      <c t="str" s="26" r="I179">
        <f t="shared" si="3"/>
        <v>4</v>
      </c>
      <c t="str" s="26" r="J179">
        <f t="shared" si="4"/>
        <v>7</v>
      </c>
      <c t="str" s="26" r="K179">
        <f t="shared" si="5"/>
        <v>8</v>
      </c>
      <c t="str" s="26" r="L179">
        <f t="shared" si="6"/>
        <v>7</v>
      </c>
      <c s="27" r="M179">
        <v>2.0</v>
      </c>
      <c t="s" s="34" r="N179">
        <v>1649</v>
      </c>
      <c t="str" s="28" r="O179">
        <f t="shared" si="7"/>
        <v>97.3</v>
      </c>
      <c t="str" s="27" r="P179">
        <f t="shared" si="43"/>
        <v>-1</v>
      </c>
      <c t="s" s="34" r="Q179">
        <v>1650</v>
      </c>
      <c t="str" s="28" r="R179">
        <f t="shared" si="9"/>
        <v>70.4</v>
      </c>
      <c s="27" r="S179">
        <v>-1.0</v>
      </c>
      <c t="s" s="31" r="T179">
        <v>1651</v>
      </c>
      <c t="str" s="28" r="U179">
        <f t="shared" si="11"/>
        <v>69.8</v>
      </c>
      <c t="str" s="27" r="V179">
        <f t="shared" si="45"/>
        <v>-1</v>
      </c>
      <c t="s" s="34" r="W179">
        <v>1652</v>
      </c>
      <c t="str" s="28" r="X179">
        <f t="shared" si="13"/>
        <v>85.6</v>
      </c>
      <c t="str" s="27" r="Y179">
        <f t="shared" si="46"/>
        <v>1</v>
      </c>
      <c s="25" r="Z179"/>
      <c t="str" s="28" r="AA179">
        <f t="shared" si="15"/>
        <v>83.5</v>
      </c>
      <c t="str" s="27" r="AB179">
        <f t="shared" si="16"/>
        <v>0</v>
      </c>
      <c s="25" r="AC179"/>
      <c t="str" s="28" r="AD179">
        <f t="shared" si="17"/>
        <v>80.7</v>
      </c>
      <c t="str" s="27" r="AE179">
        <f t="shared" si="18"/>
        <v>0</v>
      </c>
      <c t="s" s="31" r="AF179">
        <v>1653</v>
      </c>
      <c t="str" s="28" r="AG179">
        <f t="shared" si="19"/>
        <v>88.5</v>
      </c>
      <c t="str" s="27" r="AH179">
        <f t="shared" si="41"/>
        <v>1</v>
      </c>
      <c t="s" s="31" r="AI179">
        <v>1654</v>
      </c>
      <c t="str" s="28" r="AJ179">
        <f t="shared" si="21"/>
        <v>84.6</v>
      </c>
      <c s="27" r="AK179">
        <v>1.0</v>
      </c>
      <c t="s" s="25" r="AL179">
        <v>1655</v>
      </c>
      <c t="str" s="28" r="AM179">
        <f t="shared" si="23"/>
        <v>202.4</v>
      </c>
      <c t="str" s="27" r="AN179">
        <f t="shared" si="29"/>
        <v>1</v>
      </c>
      <c s="25" r="AO179">
        <v>229.0</v>
      </c>
      <c t="str" s="29" r="AP179">
        <f t="shared" si="25"/>
        <v>228</v>
      </c>
      <c t="str" s="27" r="AQ179">
        <f t="shared" si="40"/>
        <v>-1</v>
      </c>
      <c t="str" s="36" r="AR179">
        <f t="shared" si="27"/>
        <v>2</v>
      </c>
      <c s="23" r="AS179"/>
      <c s="3" r="AT179"/>
      <c s="3" r="AU179"/>
      <c s="3" r="AV179"/>
    </row>
    <row customHeight="1" r="180" ht="12.75">
      <c s="15" r="A180">
        <v>178.0</v>
      </c>
      <c s="24" r="B180">
        <v>41964.77046381944</v>
      </c>
      <c t="s" s="25" r="C180">
        <v>1656</v>
      </c>
      <c t="s" s="25" r="D180">
        <v>1657</v>
      </c>
      <c s="25" r="E180">
        <v>258964.0</v>
      </c>
      <c s="26" r="F180">
        <v>1.0</v>
      </c>
      <c t="str" s="26" r="G180">
        <f t="shared" si="1"/>
        <v>2</v>
      </c>
      <c t="str" s="26" r="H180">
        <f t="shared" si="2"/>
        <v>5</v>
      </c>
      <c t="str" s="26" r="I180">
        <f t="shared" si="3"/>
        <v>8</v>
      </c>
      <c t="str" s="26" r="J180">
        <f t="shared" si="4"/>
        <v>9</v>
      </c>
      <c t="str" s="26" r="K180">
        <f t="shared" si="5"/>
        <v>6</v>
      </c>
      <c t="str" s="26" r="L180">
        <f t="shared" si="6"/>
        <v>4</v>
      </c>
      <c s="27" r="M180">
        <v>2.0</v>
      </c>
      <c t="s" s="31" r="N180">
        <v>1658</v>
      </c>
      <c t="str" s="28" r="O180">
        <f t="shared" si="7"/>
        <v>95.0</v>
      </c>
      <c t="str" s="27" r="P180">
        <f t="shared" si="43"/>
        <v>-1</v>
      </c>
      <c t="s" s="31" r="Q180">
        <v>1659</v>
      </c>
      <c t="str" s="28" r="R180">
        <f t="shared" si="9"/>
        <v>67.7</v>
      </c>
      <c t="str" s="27" r="S180">
        <f ref="S180:S182" t="shared" si="47">IF(Q180="",0,IF(EXACT(RIGHT(Q180,5),"dB(A)"),IF(ABS(VALUE(LEFT(Q180,FIND(" ",Q180,1)))-R180)&lt;=0.5,1,-1),-1))</f>
        <v>-1</v>
      </c>
      <c t="s" s="31" r="T180">
        <v>1660</v>
      </c>
      <c t="str" s="28" r="U180">
        <f t="shared" si="11"/>
        <v>67.5</v>
      </c>
      <c t="str" s="27" r="V180">
        <f t="shared" si="45"/>
        <v>-1</v>
      </c>
      <c t="s" s="31" r="W180">
        <v>1661</v>
      </c>
      <c t="str" s="28" r="X180">
        <f t="shared" si="13"/>
        <v>82.6</v>
      </c>
      <c t="str" s="27" r="Y180">
        <f t="shared" si="46"/>
        <v>1</v>
      </c>
      <c s="25" r="Z180"/>
      <c t="str" s="28" r="AA180">
        <f t="shared" si="15"/>
        <v>82.6</v>
      </c>
      <c t="str" s="27" r="AB180">
        <f t="shared" si="16"/>
        <v>0</v>
      </c>
      <c s="25" r="AC180"/>
      <c t="str" s="28" r="AD180">
        <f t="shared" si="17"/>
        <v>79.1</v>
      </c>
      <c t="str" s="27" r="AE180">
        <f t="shared" si="18"/>
        <v>0</v>
      </c>
      <c t="s" s="31" r="AF180">
        <v>1662</v>
      </c>
      <c t="str" s="28" r="AG180">
        <f t="shared" si="19"/>
        <v>90.1</v>
      </c>
      <c t="str" s="27" r="AH180">
        <f t="shared" si="41"/>
        <v>1</v>
      </c>
      <c t="s" s="31" r="AI180">
        <v>1663</v>
      </c>
      <c t="str" s="28" r="AJ180">
        <f t="shared" si="21"/>
        <v>84.1</v>
      </c>
      <c t="str" s="27" r="AK180">
        <f ref="AK180:AK184" t="shared" si="48">IF(AI180="",0,IF(EXACT(RIGHT(AI180,5),"dB(A)"),IF(ABS(VALUE(LEFT(AI180,FIND(" ",AI180,1)))-AJ180)&lt;=0.5,1,-1),-1))</f>
        <v>-1</v>
      </c>
      <c t="s" s="25" r="AL180">
        <v>1664</v>
      </c>
      <c t="str" s="28" r="AM180">
        <f t="shared" si="23"/>
        <v>240.6</v>
      </c>
      <c t="str" s="27" r="AN180">
        <f t="shared" si="29"/>
        <v>1</v>
      </c>
      <c s="25" r="AO180"/>
      <c t="str" s="29" r="AP180">
        <f t="shared" si="25"/>
        <v>362</v>
      </c>
      <c t="str" s="27" r="AQ180">
        <f t="shared" si="40"/>
        <v>0</v>
      </c>
      <c t="str" s="36" r="AR180">
        <f t="shared" si="27"/>
        <v>1</v>
      </c>
      <c s="23" r="AS180"/>
      <c s="3" r="AT180"/>
      <c s="3" r="AU180"/>
      <c s="3" r="AV180"/>
    </row>
    <row customHeight="1" r="181" ht="12.75">
      <c s="15" r="A181">
        <v>179.0</v>
      </c>
      <c s="24" r="B181">
        <v>41964.77314178241</v>
      </c>
      <c t="s" s="25" r="C181">
        <v>1665</v>
      </c>
      <c t="s" s="25" r="D181">
        <v>1666</v>
      </c>
      <c s="25" r="E181">
        <v>243202.0</v>
      </c>
      <c s="26" r="F181">
        <v>1.0</v>
      </c>
      <c t="str" s="26" r="G181">
        <f t="shared" si="1"/>
        <v>2</v>
      </c>
      <c t="str" s="26" r="H181">
        <f t="shared" si="2"/>
        <v>4</v>
      </c>
      <c t="str" s="26" r="I181">
        <f t="shared" si="3"/>
        <v>3</v>
      </c>
      <c t="str" s="26" r="J181">
        <f t="shared" si="4"/>
        <v>2</v>
      </c>
      <c t="str" s="26" r="K181">
        <f t="shared" si="5"/>
        <v>0</v>
      </c>
      <c t="str" s="26" r="L181">
        <f t="shared" si="6"/>
        <v>2</v>
      </c>
      <c s="27" r="M181">
        <v>2.0</v>
      </c>
      <c t="s" s="25" r="N181">
        <v>1667</v>
      </c>
      <c t="str" s="28" r="O181">
        <f t="shared" si="7"/>
        <v>89.0</v>
      </c>
      <c t="str" s="27" r="P181">
        <f t="shared" si="43"/>
        <v>1</v>
      </c>
      <c t="s" s="25" r="Q181">
        <v>1668</v>
      </c>
      <c t="str" s="28" r="R181">
        <f t="shared" si="9"/>
        <v>66.7</v>
      </c>
      <c t="str" s="27" r="S181">
        <f t="shared" si="47"/>
        <v>-1</v>
      </c>
      <c t="s" s="25" r="T181">
        <v>1669</v>
      </c>
      <c t="str" s="28" r="U181">
        <f t="shared" si="11"/>
        <v>65.6</v>
      </c>
      <c t="str" s="27" r="V181">
        <f t="shared" si="45"/>
        <v>1</v>
      </c>
      <c t="s" s="33" r="W181">
        <v>1670</v>
      </c>
      <c t="str" s="28" r="X181">
        <f t="shared" si="13"/>
        <v>80.1</v>
      </c>
      <c t="str" s="27" r="Y181">
        <f t="shared" si="46"/>
        <v>-1</v>
      </c>
      <c s="25" r="Z181"/>
      <c t="str" s="28" r="AA181">
        <f t="shared" si="15"/>
        <v>74.7</v>
      </c>
      <c t="str" s="27" r="AB181">
        <f t="shared" si="16"/>
        <v>0</v>
      </c>
      <c s="25" r="AC181"/>
      <c t="str" s="28" r="AD181">
        <f t="shared" si="17"/>
        <v>76.6</v>
      </c>
      <c t="str" s="27" r="AE181">
        <f t="shared" si="18"/>
        <v>0</v>
      </c>
      <c t="s" s="33" r="AF181">
        <v>1671</v>
      </c>
      <c t="str" s="28" r="AG181">
        <f t="shared" si="19"/>
        <v>82.8</v>
      </c>
      <c t="str" s="27" r="AH181">
        <f t="shared" si="41"/>
        <v>-1</v>
      </c>
      <c t="s" s="25" r="AI181">
        <v>1672</v>
      </c>
      <c t="str" s="28" r="AJ181">
        <f t="shared" si="21"/>
        <v>81.6</v>
      </c>
      <c t="str" s="27" r="AK181">
        <f t="shared" si="48"/>
        <v>1</v>
      </c>
      <c s="25" r="AL181"/>
      <c t="str" s="28" r="AM181">
        <f t="shared" si="23"/>
        <v>269.9</v>
      </c>
      <c t="str" s="27" r="AN181">
        <f t="shared" si="29"/>
        <v>0</v>
      </c>
      <c t="s" s="33" r="AO181">
        <v>1673</v>
      </c>
      <c t="str" s="29" r="AP181">
        <f t="shared" si="25"/>
        <v>1443</v>
      </c>
      <c s="27" r="AQ181">
        <v>-1.0</v>
      </c>
      <c t="str" s="36" r="AR181">
        <f t="shared" si="27"/>
        <v>1</v>
      </c>
      <c s="23" r="AS181"/>
      <c s="3" r="AT181"/>
      <c s="3" r="AU181"/>
      <c s="3" r="AV181"/>
    </row>
    <row customHeight="1" r="182" ht="12.75">
      <c s="15" r="A182">
        <v>180.0</v>
      </c>
      <c s="24" r="B182">
        <v>41964.7755353125</v>
      </c>
      <c t="s" s="25" r="C182">
        <v>1674</v>
      </c>
      <c t="s" s="25" r="D182">
        <v>1675</v>
      </c>
      <c s="25" r="E182">
        <v>240215.0</v>
      </c>
      <c s="26" r="F182">
        <v>1.0</v>
      </c>
      <c t="str" s="26" r="G182">
        <f t="shared" si="1"/>
        <v>2</v>
      </c>
      <c t="str" s="26" r="H182">
        <f t="shared" si="2"/>
        <v>4</v>
      </c>
      <c t="str" s="26" r="I182">
        <f t="shared" si="3"/>
        <v>0</v>
      </c>
      <c t="str" s="26" r="J182">
        <f t="shared" si="4"/>
        <v>2</v>
      </c>
      <c t="str" s="26" r="K182">
        <f t="shared" si="5"/>
        <v>1</v>
      </c>
      <c t="str" s="26" r="L182">
        <f t="shared" si="6"/>
        <v>5</v>
      </c>
      <c s="27" r="M182">
        <v>2.0</v>
      </c>
      <c t="s" s="31" r="N182">
        <v>1676</v>
      </c>
      <c t="str" s="28" r="O182">
        <f t="shared" si="7"/>
        <v>92.1</v>
      </c>
      <c t="str" s="27" r="P182">
        <f t="shared" si="43"/>
        <v>1</v>
      </c>
      <c t="s" s="31" r="Q182">
        <v>1677</v>
      </c>
      <c t="str" s="28" r="R182">
        <f t="shared" si="9"/>
        <v>69.5</v>
      </c>
      <c t="str" s="27" r="S182">
        <f t="shared" si="47"/>
        <v>-1</v>
      </c>
      <c t="s" s="31" r="T182">
        <v>1678</v>
      </c>
      <c t="str" s="28" r="U182">
        <f t="shared" si="11"/>
        <v>68.1</v>
      </c>
      <c t="str" s="27" r="V182">
        <f t="shared" si="45"/>
        <v>-1</v>
      </c>
      <c t="s" s="31" r="W182">
        <v>1679</v>
      </c>
      <c t="str" s="28" r="X182">
        <f t="shared" si="13"/>
        <v>83.0</v>
      </c>
      <c t="str" s="27" r="Y182">
        <f t="shared" si="46"/>
        <v>1</v>
      </c>
      <c s="25" r="Z182"/>
      <c t="str" s="28" r="AA182">
        <f t="shared" si="15"/>
        <v>75.7</v>
      </c>
      <c t="str" s="27" r="AB182">
        <f t="shared" si="16"/>
        <v>0</v>
      </c>
      <c t="s" s="25" r="AC182">
        <v>1680</v>
      </c>
      <c t="str" s="28" r="AD182">
        <f t="shared" si="17"/>
        <v>78.1</v>
      </c>
      <c t="str" s="27" r="AE182">
        <f t="shared" si="18"/>
        <v>1</v>
      </c>
      <c t="s" s="31" r="AF182">
        <v>1681</v>
      </c>
      <c t="str" s="28" r="AG182">
        <f t="shared" si="19"/>
        <v>83.2</v>
      </c>
      <c t="str" s="27" r="AH182">
        <f t="shared" si="41"/>
        <v>1</v>
      </c>
      <c t="s" s="31" r="AI182">
        <v>1682</v>
      </c>
      <c t="str" s="28" r="AJ182">
        <f t="shared" si="21"/>
        <v>82.3</v>
      </c>
      <c t="str" s="27" r="AK182">
        <f t="shared" si="48"/>
        <v>-1</v>
      </c>
      <c t="s" s="33" r="AL182">
        <v>1683</v>
      </c>
      <c t="str" s="28" r="AM182">
        <f t="shared" si="23"/>
        <v>227.1</v>
      </c>
      <c t="str" s="27" r="AN182">
        <f t="shared" si="29"/>
        <v>-1</v>
      </c>
      <c s="25" r="AO182">
        <v>1147.0</v>
      </c>
      <c t="str" s="29" r="AP182">
        <f t="shared" si="25"/>
        <v>1146</v>
      </c>
      <c t="str" s="27" r="AQ182">
        <f ref="AQ182:AQ190" t="shared" si="49">IF(AO182="",0,IF(ABS(AO182-AP182)&lt;=0.5,1,-1))</f>
        <v>-1</v>
      </c>
      <c t="str" s="36" r="AR182">
        <f t="shared" si="27"/>
        <v>1</v>
      </c>
      <c s="23" r="AS182"/>
      <c s="3" r="AT182"/>
      <c s="3" r="AU182"/>
      <c s="3" r="AV182"/>
    </row>
    <row customHeight="1" r="183" ht="12.75">
      <c s="15" r="A183">
        <v>181.0</v>
      </c>
      <c s="24" r="B183">
        <v>41964.77509935186</v>
      </c>
      <c t="s" s="25" r="C183">
        <v>1684</v>
      </c>
      <c t="s" s="25" r="D183">
        <v>1685</v>
      </c>
      <c s="25" r="E183">
        <v>260327.0</v>
      </c>
      <c s="26" r="F183">
        <v>1.0</v>
      </c>
      <c t="str" s="26" r="G183">
        <f t="shared" si="1"/>
        <v>2</v>
      </c>
      <c t="str" s="26" r="H183">
        <f t="shared" si="2"/>
        <v>6</v>
      </c>
      <c t="str" s="26" r="I183">
        <f t="shared" si="3"/>
        <v>0</v>
      </c>
      <c t="str" s="26" r="J183">
        <f t="shared" si="4"/>
        <v>3</v>
      </c>
      <c t="str" s="26" r="K183">
        <f t="shared" si="5"/>
        <v>2</v>
      </c>
      <c t="str" s="26" r="L183">
        <f t="shared" si="6"/>
        <v>7</v>
      </c>
      <c s="27" r="M183">
        <v>2.0</v>
      </c>
      <c t="s" s="31" r="N183">
        <v>1686</v>
      </c>
      <c t="str" s="28" r="O183">
        <f t="shared" si="7"/>
        <v>94.9</v>
      </c>
      <c s="27" r="P183">
        <v>1.0</v>
      </c>
      <c t="s" s="31" r="Q183">
        <v>1687</v>
      </c>
      <c t="str" s="28" r="R183">
        <f t="shared" si="9"/>
        <v>71.3</v>
      </c>
      <c s="27" r="S183">
        <v>-1.0</v>
      </c>
      <c t="s" s="31" r="T183">
        <v>1688</v>
      </c>
      <c t="str" s="28" r="U183">
        <f t="shared" si="11"/>
        <v>70.0</v>
      </c>
      <c s="27" r="V183">
        <v>-1.0</v>
      </c>
      <c t="s" s="31" r="W183">
        <v>1689</v>
      </c>
      <c t="str" s="28" r="X183">
        <f t="shared" si="13"/>
        <v>85.0</v>
      </c>
      <c s="27" r="Y183">
        <v>1.0</v>
      </c>
      <c s="25" r="Z183"/>
      <c t="str" s="28" r="AA183">
        <f t="shared" si="15"/>
        <v>77.0</v>
      </c>
      <c t="str" s="27" r="AB183">
        <f t="shared" si="16"/>
        <v>0</v>
      </c>
      <c t="s" s="31" r="AC183">
        <v>1690</v>
      </c>
      <c t="str" s="28" r="AD183">
        <f t="shared" si="17"/>
        <v>79.1</v>
      </c>
      <c s="27" r="AE183">
        <v>1.0</v>
      </c>
      <c t="s" s="33" r="AF183">
        <v>1691</v>
      </c>
      <c t="str" s="28" r="AG183">
        <f t="shared" si="19"/>
        <v>84.5</v>
      </c>
      <c t="str" s="27" r="AH183">
        <f t="shared" si="41"/>
        <v>-1</v>
      </c>
      <c t="s" s="33" r="AI183">
        <v>1692</v>
      </c>
      <c t="str" s="28" r="AJ183">
        <f t="shared" si="21"/>
        <v>83.1</v>
      </c>
      <c t="str" s="27" r="AK183">
        <f t="shared" si="48"/>
        <v>-1</v>
      </c>
      <c t="s" s="33" r="AL183">
        <v>1693</v>
      </c>
      <c t="str" s="28" r="AM183">
        <f t="shared" si="23"/>
        <v>202.4</v>
      </c>
      <c t="str" s="27" r="AN183">
        <f t="shared" si="29"/>
        <v>-1</v>
      </c>
      <c s="25" r="AO183">
        <v>911.0</v>
      </c>
      <c t="str" s="29" r="AP183">
        <f t="shared" si="25"/>
        <v>910</v>
      </c>
      <c t="str" s="27" r="AQ183">
        <f t="shared" si="49"/>
        <v>-1</v>
      </c>
      <c t="str" s="36" r="AR183">
        <f t="shared" si="27"/>
        <v>-1</v>
      </c>
      <c s="23" r="AS183"/>
      <c s="3" r="AT183"/>
      <c s="3" r="AU183"/>
      <c s="3" r="AV183"/>
    </row>
    <row customHeight="1" r="184" ht="12.75">
      <c s="15" r="A184">
        <v>182.0</v>
      </c>
      <c s="24" r="B184">
        <v>41964.773242546304</v>
      </c>
      <c t="s" s="25" r="C184">
        <v>1694</v>
      </c>
      <c t="s" s="25" r="D184">
        <v>1695</v>
      </c>
      <c s="25" r="E184">
        <v>243378.0</v>
      </c>
      <c s="26" r="F184">
        <v>1.0</v>
      </c>
      <c t="str" s="26" r="G184">
        <f t="shared" si="1"/>
        <v>2</v>
      </c>
      <c t="str" s="26" r="H184">
        <f t="shared" si="2"/>
        <v>4</v>
      </c>
      <c t="str" s="26" r="I184">
        <f t="shared" si="3"/>
        <v>3</v>
      </c>
      <c t="str" s="26" r="J184">
        <f t="shared" si="4"/>
        <v>3</v>
      </c>
      <c t="str" s="26" r="K184">
        <f t="shared" si="5"/>
        <v>7</v>
      </c>
      <c t="str" s="26" r="L184">
        <f t="shared" si="6"/>
        <v>8</v>
      </c>
      <c s="27" r="M184">
        <v>2.0</v>
      </c>
      <c t="s" s="33" r="N184">
        <v>1696</v>
      </c>
      <c t="str" s="28" r="O184">
        <f t="shared" si="7"/>
        <v>96.3</v>
      </c>
      <c t="str" s="27" r="P184">
        <f ref="P184:P189" t="shared" si="50">IF(N184="",0,IF(EXACT(RIGHT(N184,5),"dB(A)"),IF(ABS(VALUE(LEFT(N184,FIND(" ",N184,1)))-O184)&lt;=0.5,1,-1),-1))</f>
        <v>-1</v>
      </c>
      <c t="s" s="33" r="Q184">
        <v>1697</v>
      </c>
      <c t="str" s="28" r="R184">
        <f t="shared" si="9"/>
        <v>71.5</v>
      </c>
      <c t="str" s="27" r="S184">
        <f ref="S184:S189" t="shared" si="51">IF(Q184="",0,IF(EXACT(RIGHT(Q184,5),"dB(A)"),IF(ABS(VALUE(LEFT(Q184,FIND(" ",Q184,1)))-R184)&lt;=0.5,1,-1),-1))</f>
        <v>-1</v>
      </c>
      <c t="s" s="33" r="T184">
        <v>1698</v>
      </c>
      <c t="str" s="28" r="U184">
        <f t="shared" si="11"/>
        <v>70.7</v>
      </c>
      <c t="str" s="27" r="V184">
        <f ref="V184:V189" t="shared" si="52">IF(T184="",0,IF(EXACT(RIGHT(T184,5),"dB(A)"),IF(ABS(VALUE(LEFT(T184,FIND(" ",T184,1)))-U184)&lt;=0.5,1,-1),-1))</f>
        <v>-1</v>
      </c>
      <c t="s" s="33" r="W184">
        <v>1699</v>
      </c>
      <c t="str" s="28" r="X184">
        <f t="shared" si="13"/>
        <v>86.4</v>
      </c>
      <c t="str" s="27" r="Y184">
        <f ref="Y184:Y189" t="shared" si="53">IF(W184="",0,IF(EXACT(RIGHT(W184,5),"dB(A)"),IF(ABS(VALUE(LEFT(W184,FIND(" ",W184,1)))-X184)&lt;=0.5,1,-1),-1))</f>
        <v>-1</v>
      </c>
      <c s="25" r="Z184"/>
      <c t="str" s="28" r="AA184">
        <f t="shared" si="15"/>
        <v>81.6</v>
      </c>
      <c t="str" s="27" r="AB184">
        <f t="shared" si="16"/>
        <v>0</v>
      </c>
      <c s="25" r="AC184"/>
      <c t="str" s="28" r="AD184">
        <f t="shared" si="17"/>
        <v>80.5</v>
      </c>
      <c t="str" s="27" r="AE184">
        <f ref="AE184:AE191" t="shared" si="54">IF(AC184="",0,IF(EXACT(RIGHT(AC184,5),"dB(A)"),IF(ABS(VALUE(LEFT(AC184,FIND(" ",AC184,1)))-AD184)&lt;=0.5,1,-1),-1))</f>
        <v>0</v>
      </c>
      <c t="s" s="33" r="AF184">
        <v>1700</v>
      </c>
      <c t="str" s="28" r="AG184">
        <f t="shared" si="19"/>
        <v>84.6</v>
      </c>
      <c t="str" s="27" r="AH184">
        <f t="shared" si="41"/>
        <v>-1</v>
      </c>
      <c t="s" s="33" r="AI184">
        <v>1701</v>
      </c>
      <c t="str" s="28" r="AJ184">
        <f t="shared" si="21"/>
        <v>84.4</v>
      </c>
      <c t="str" s="27" r="AK184">
        <f t="shared" si="48"/>
        <v>-1</v>
      </c>
      <c t="s" s="25" r="AL184">
        <v>1702</v>
      </c>
      <c t="str" s="28" r="AM184">
        <f t="shared" si="23"/>
        <v>191.1</v>
      </c>
      <c t="str" s="27" r="AN184">
        <f t="shared" si="29"/>
        <v>1</v>
      </c>
      <c s="25" r="AO184">
        <v>288.0</v>
      </c>
      <c t="str" s="29" r="AP184">
        <f t="shared" si="25"/>
        <v>288</v>
      </c>
      <c t="str" s="27" r="AQ184">
        <f t="shared" si="49"/>
        <v>1</v>
      </c>
      <c t="str" s="36" r="AR184">
        <f t="shared" si="27"/>
        <v>-2</v>
      </c>
      <c s="23" r="AS184"/>
      <c s="3" r="AT184"/>
      <c s="3" r="AU184"/>
      <c s="3" r="AV184"/>
    </row>
    <row customHeight="1" r="185" ht="12.75">
      <c s="15" r="A185">
        <v>183.0</v>
      </c>
      <c s="24" r="B185">
        <v>41964.77964575231</v>
      </c>
      <c t="s" s="25" r="C185">
        <v>1703</v>
      </c>
      <c t="s" s="25" r="D185">
        <v>1704</v>
      </c>
      <c s="25" r="E185">
        <v>260207.0</v>
      </c>
      <c s="26" r="F185">
        <v>1.0</v>
      </c>
      <c t="str" s="26" r="G185">
        <f t="shared" si="1"/>
        <v>2</v>
      </c>
      <c t="str" s="26" r="H185">
        <f t="shared" si="2"/>
        <v>6</v>
      </c>
      <c t="str" s="26" r="I185">
        <f t="shared" si="3"/>
        <v>0</v>
      </c>
      <c t="str" s="26" r="J185">
        <f t="shared" si="4"/>
        <v>2</v>
      </c>
      <c t="str" s="26" r="K185">
        <f t="shared" si="5"/>
        <v>0</v>
      </c>
      <c t="str" s="26" r="L185">
        <f t="shared" si="6"/>
        <v>7</v>
      </c>
      <c s="27" r="M185">
        <v>2.0</v>
      </c>
      <c t="s" s="35" r="N185">
        <v>1705</v>
      </c>
      <c t="str" s="28" r="O185">
        <f t="shared" si="7"/>
        <v>94.0</v>
      </c>
      <c t="str" s="27" r="P185">
        <f t="shared" si="50"/>
        <v>-1</v>
      </c>
      <c s="25" r="Q185"/>
      <c t="str" s="28" r="R185">
        <f t="shared" si="9"/>
        <v>71.7</v>
      </c>
      <c t="str" s="27" r="S185">
        <f t="shared" si="51"/>
        <v>0</v>
      </c>
      <c t="s" s="35" r="T185">
        <v>1706</v>
      </c>
      <c t="str" s="28" r="U185">
        <f t="shared" si="11"/>
        <v>70.2</v>
      </c>
      <c t="str" s="27" r="V185">
        <f t="shared" si="52"/>
        <v>-1</v>
      </c>
      <c s="25" r="W185"/>
      <c t="str" s="28" r="X185">
        <f t="shared" si="13"/>
        <v>84.8</v>
      </c>
      <c t="str" s="27" r="Y185">
        <f t="shared" si="53"/>
        <v>0</v>
      </c>
      <c s="25" r="Z185"/>
      <c t="str" s="28" r="AA185">
        <f t="shared" si="15"/>
        <v>75.1</v>
      </c>
      <c t="str" s="27" r="AB185">
        <f t="shared" si="16"/>
        <v>0</v>
      </c>
      <c s="25" r="AC185"/>
      <c t="str" s="28" r="AD185">
        <f t="shared" si="17"/>
        <v>78.9</v>
      </c>
      <c t="str" s="27" r="AE185">
        <f t="shared" si="54"/>
        <v>0</v>
      </c>
      <c t="s" s="35" r="AF185">
        <v>1707</v>
      </c>
      <c t="str" s="28" r="AG185">
        <f t="shared" si="19"/>
        <v>83.5</v>
      </c>
      <c t="str" s="27" r="AH185">
        <f t="shared" si="41"/>
        <v>-1</v>
      </c>
      <c t="s" s="35" r="AI185">
        <v>1708</v>
      </c>
      <c t="str" s="28" r="AJ185">
        <f t="shared" si="21"/>
        <v>82.7</v>
      </c>
      <c s="27" r="AK185">
        <v>-1.0</v>
      </c>
      <c s="25" r="AL185"/>
      <c t="str" s="28" r="AM185">
        <f t="shared" si="23"/>
        <v>202.4</v>
      </c>
      <c t="str" s="27" r="AN185">
        <f t="shared" si="29"/>
        <v>0</v>
      </c>
      <c s="25" r="AO185"/>
      <c t="str" s="29" r="AP185">
        <f t="shared" si="25"/>
        <v>1443</v>
      </c>
      <c t="str" s="27" r="AQ185">
        <f t="shared" si="49"/>
        <v>0</v>
      </c>
      <c t="str" s="36" r="AR185">
        <f t="shared" si="27"/>
        <v>-2</v>
      </c>
      <c s="23" r="AS185"/>
      <c s="3" r="AT185"/>
      <c s="3" r="AU185"/>
      <c s="3" r="AV185"/>
    </row>
    <row customHeight="1" r="186" ht="12.75">
      <c s="15" r="A186">
        <v>184.0</v>
      </c>
      <c s="24" r="B186">
        <v>41965.0</v>
      </c>
      <c s="25" r="C186"/>
      <c t="s" s="25" r="D186">
        <v>1709</v>
      </c>
      <c s="25" r="E186">
        <v>259948.0</v>
      </c>
      <c s="26" r="F186">
        <v>1.0</v>
      </c>
      <c t="str" s="26" r="G186">
        <f t="shared" si="1"/>
        <v>2</v>
      </c>
      <c t="str" s="26" r="H186">
        <f t="shared" si="2"/>
        <v>5</v>
      </c>
      <c t="str" s="26" r="I186">
        <f t="shared" si="3"/>
        <v>9</v>
      </c>
      <c t="str" s="26" r="J186">
        <f t="shared" si="4"/>
        <v>9</v>
      </c>
      <c t="str" s="26" r="K186">
        <f t="shared" si="5"/>
        <v>4</v>
      </c>
      <c t="str" s="26" r="L186">
        <f t="shared" si="6"/>
        <v>8</v>
      </c>
      <c s="27" r="M186">
        <v>0.0</v>
      </c>
      <c t="s" s="31" r="N186">
        <v>1710</v>
      </c>
      <c t="str" s="28" r="O186">
        <f t="shared" si="7"/>
        <v>98.9</v>
      </c>
      <c t="str" s="27" r="P186">
        <f t="shared" si="50"/>
        <v>1</v>
      </c>
      <c t="s" s="31" r="Q186">
        <v>1711</v>
      </c>
      <c t="str" s="28" r="R186">
        <f t="shared" si="9"/>
        <v>72.0</v>
      </c>
      <c t="str" s="27" r="S186">
        <f t="shared" si="51"/>
        <v>-1</v>
      </c>
      <c t="s" s="31" r="T186">
        <v>1712</v>
      </c>
      <c t="str" s="28" r="U186">
        <f t="shared" si="11"/>
        <v>71.9</v>
      </c>
      <c t="str" s="27" r="V186">
        <f t="shared" si="52"/>
        <v>-1</v>
      </c>
      <c t="s" s="31" r="W186">
        <v>1713</v>
      </c>
      <c t="str" s="28" r="X186">
        <f t="shared" si="13"/>
        <v>86.1</v>
      </c>
      <c t="str" s="27" r="Y186">
        <f t="shared" si="53"/>
        <v>1</v>
      </c>
      <c s="25" r="Z186"/>
      <c t="str" s="28" r="AA186">
        <f t="shared" si="15"/>
        <v>81.8</v>
      </c>
      <c t="str" s="27" r="AB186">
        <f t="shared" si="16"/>
        <v>0</v>
      </c>
      <c s="25" r="AC186"/>
      <c t="str" s="28" r="AD186">
        <f t="shared" si="17"/>
        <v>80.0</v>
      </c>
      <c t="str" s="27" r="AE186">
        <f t="shared" si="54"/>
        <v>0</v>
      </c>
      <c t="s" s="31" r="AF186">
        <v>1714</v>
      </c>
      <c t="str" s="28" r="AG186">
        <f t="shared" si="19"/>
        <v>90.6</v>
      </c>
      <c t="str" s="27" r="AH186">
        <f t="shared" si="41"/>
        <v>-1</v>
      </c>
      <c t="s" s="31" r="AI186">
        <v>1715</v>
      </c>
      <c t="str" s="28" r="AJ186">
        <f t="shared" si="21"/>
        <v>84.7</v>
      </c>
      <c t="str" s="27" r="AK186">
        <f ref="AK186:AK191" t="shared" si="55">IF(AI186="",0,IF(EXACT(RIGHT(AI186,5),"dB(A)"),IF(ABS(VALUE(LEFT(AI186,FIND(" ",AI186,1)))-AJ186)&lt;=0.5,1,-1),-1))</f>
        <v>-1</v>
      </c>
      <c s="25" r="AL186"/>
      <c t="str" s="28" r="AM186">
        <f t="shared" si="23"/>
        <v>191.1</v>
      </c>
      <c t="str" s="27" r="AN186">
        <f t="shared" si="29"/>
        <v>0</v>
      </c>
      <c s="25" r="AO186"/>
      <c t="str" s="29" r="AP186">
        <f t="shared" si="25"/>
        <v>574</v>
      </c>
      <c t="str" s="27" r="AQ186">
        <f t="shared" si="49"/>
        <v>0</v>
      </c>
      <c t="str" s="36" r="AR186">
        <f t="shared" si="27"/>
        <v>-2</v>
      </c>
      <c s="23" r="AS186"/>
      <c s="3" r="AT186"/>
      <c s="3" r="AU186"/>
      <c s="3" r="AV186"/>
    </row>
    <row customHeight="1" r="187" ht="12.75">
      <c s="15" r="A187">
        <v>185.0</v>
      </c>
      <c s="24" r="B187">
        <v>41964.76645343749</v>
      </c>
      <c t="s" s="25" r="C187">
        <v>1716</v>
      </c>
      <c t="s" s="25" r="D187">
        <v>1717</v>
      </c>
      <c s="25" r="E187">
        <v>179307.0</v>
      </c>
      <c s="26" r="F187">
        <v>1.0</v>
      </c>
      <c t="str" s="26" r="G187">
        <f t="shared" si="1"/>
        <v>1</v>
      </c>
      <c t="str" s="26" r="H187">
        <f t="shared" si="2"/>
        <v>7</v>
      </c>
      <c t="str" s="26" r="I187">
        <f t="shared" si="3"/>
        <v>9</v>
      </c>
      <c t="str" s="26" r="J187">
        <f t="shared" si="4"/>
        <v>3</v>
      </c>
      <c t="str" s="26" r="K187">
        <f t="shared" si="5"/>
        <v>0</v>
      </c>
      <c t="str" s="26" r="L187">
        <f t="shared" si="6"/>
        <v>7</v>
      </c>
      <c s="27" r="M187">
        <v>2.0</v>
      </c>
      <c t="s" s="33" r="N187">
        <v>1718</v>
      </c>
      <c t="str" s="28" r="O187">
        <f t="shared" si="7"/>
        <v>94.8</v>
      </c>
      <c t="str" s="27" r="P187">
        <f t="shared" si="50"/>
        <v>-1</v>
      </c>
      <c t="s" s="33" r="Q187">
        <v>1719</v>
      </c>
      <c t="str" s="28" r="R187">
        <f t="shared" si="9"/>
        <v>71.7</v>
      </c>
      <c t="str" s="27" r="S187">
        <f t="shared" si="51"/>
        <v>-1</v>
      </c>
      <c t="s" s="33" r="T187">
        <v>1720</v>
      </c>
      <c t="str" s="28" r="U187">
        <f t="shared" si="11"/>
        <v>71.4</v>
      </c>
      <c t="str" s="27" r="V187">
        <f t="shared" si="52"/>
        <v>-1</v>
      </c>
      <c t="s" s="33" r="W187">
        <v>1721</v>
      </c>
      <c t="str" s="28" r="X187">
        <f t="shared" si="13"/>
        <v>84.8</v>
      </c>
      <c t="str" s="27" r="Y187">
        <f t="shared" si="53"/>
        <v>-1</v>
      </c>
      <c s="25" r="Z187"/>
      <c t="str" s="28" r="AA187">
        <f t="shared" si="15"/>
        <v>75.7</v>
      </c>
      <c t="str" s="27" r="AB187">
        <f t="shared" si="16"/>
        <v>0</v>
      </c>
      <c s="25" r="AC187"/>
      <c t="str" s="28" r="AD187">
        <f t="shared" si="17"/>
        <v>78.9</v>
      </c>
      <c t="str" s="27" r="AE187">
        <f t="shared" si="54"/>
        <v>0</v>
      </c>
      <c t="s" s="33" r="AF187">
        <v>1722</v>
      </c>
      <c t="str" s="28" r="AG187">
        <f t="shared" si="19"/>
        <v>84.5</v>
      </c>
      <c t="str" s="27" r="AH187">
        <f t="shared" si="41"/>
        <v>-1</v>
      </c>
      <c t="s" s="33" r="AI187">
        <v>1723</v>
      </c>
      <c t="str" s="28" r="AJ187">
        <f t="shared" si="21"/>
        <v>83.5</v>
      </c>
      <c t="str" s="27" r="AK187">
        <f t="shared" si="55"/>
        <v>-1</v>
      </c>
      <c t="s" s="25" r="AL187">
        <v>1724</v>
      </c>
      <c t="str" s="28" r="AM187">
        <f t="shared" si="23"/>
        <v>202.4</v>
      </c>
      <c t="str" s="27" r="AN187">
        <f t="shared" si="29"/>
        <v>1</v>
      </c>
      <c s="25" r="AO187"/>
      <c t="str" s="29" r="AP187">
        <f t="shared" si="25"/>
        <v>1443</v>
      </c>
      <c t="str" s="27" r="AQ187">
        <f t="shared" si="49"/>
        <v>0</v>
      </c>
      <c t="str" s="36" r="AR187">
        <f t="shared" si="27"/>
        <v>-3</v>
      </c>
      <c s="23" r="AS187"/>
      <c s="3" r="AT187"/>
      <c s="3" r="AU187"/>
      <c s="3" r="AV187"/>
    </row>
    <row customHeight="1" r="188" ht="12.75">
      <c s="15" r="A188">
        <v>186.0</v>
      </c>
      <c s="24" r="B188">
        <v>41964.77331539352</v>
      </c>
      <c t="s" s="25" r="C188">
        <v>1725</v>
      </c>
      <c t="s" s="25" r="D188">
        <v>1726</v>
      </c>
      <c s="25" r="E188">
        <v>242331.0</v>
      </c>
      <c s="26" r="F188">
        <v>1.0</v>
      </c>
      <c t="str" s="26" r="G188">
        <f t="shared" si="1"/>
        <v>2</v>
      </c>
      <c t="str" s="26" r="H188">
        <f t="shared" si="2"/>
        <v>4</v>
      </c>
      <c t="str" s="26" r="I188">
        <f t="shared" si="3"/>
        <v>2</v>
      </c>
      <c t="str" s="26" r="J188">
        <f t="shared" si="4"/>
        <v>3</v>
      </c>
      <c t="str" s="26" r="K188">
        <f t="shared" si="5"/>
        <v>3</v>
      </c>
      <c t="str" s="26" r="L188">
        <f t="shared" si="6"/>
        <v>1</v>
      </c>
      <c s="27" r="M188">
        <v>2.0</v>
      </c>
      <c t="s" s="33" r="N188">
        <v>1727</v>
      </c>
      <c t="str" s="28" r="O188">
        <f t="shared" si="7"/>
        <v>89.0</v>
      </c>
      <c t="str" s="27" r="P188">
        <f t="shared" si="50"/>
        <v>-1</v>
      </c>
      <c t="s" s="33" r="Q188">
        <v>1728</v>
      </c>
      <c t="str" s="28" r="R188">
        <f t="shared" si="9"/>
        <v>65.2</v>
      </c>
      <c t="str" s="27" r="S188">
        <f t="shared" si="51"/>
        <v>-1</v>
      </c>
      <c t="s" s="33" r="T188">
        <v>1729</v>
      </c>
      <c t="str" s="28" r="U188">
        <f t="shared" si="11"/>
        <v>64.1</v>
      </c>
      <c t="str" s="27" r="V188">
        <f t="shared" si="52"/>
        <v>-1</v>
      </c>
      <c t="s" s="33" r="W188">
        <v>1730</v>
      </c>
      <c t="str" s="28" r="X188">
        <f t="shared" si="13"/>
        <v>79.5</v>
      </c>
      <c t="str" s="27" r="Y188">
        <f t="shared" si="53"/>
        <v>-1</v>
      </c>
      <c s="25" r="Z188"/>
      <c t="str" s="28" r="AA188">
        <f t="shared" si="15"/>
        <v>77.5</v>
      </c>
      <c t="str" s="27" r="AB188">
        <f t="shared" si="16"/>
        <v>0</v>
      </c>
      <c s="25" r="AC188"/>
      <c t="str" s="28" r="AD188">
        <f t="shared" si="17"/>
        <v>76.8</v>
      </c>
      <c t="str" s="27" r="AE188">
        <f t="shared" si="54"/>
        <v>0</v>
      </c>
      <c t="s" s="33" r="AF188">
        <v>1731</v>
      </c>
      <c t="str" s="28" r="AG188">
        <f t="shared" si="19"/>
        <v>83.7</v>
      </c>
      <c t="str" s="27" r="AH188">
        <f t="shared" si="41"/>
        <v>-1</v>
      </c>
      <c t="s" s="33" r="AI188">
        <v>1732</v>
      </c>
      <c t="str" s="28" r="AJ188">
        <f t="shared" si="21"/>
        <v>82.0</v>
      </c>
      <c t="str" s="27" r="AK188">
        <f t="shared" si="55"/>
        <v>-1</v>
      </c>
      <c t="s" s="25" r="AL188">
        <v>1733</v>
      </c>
      <c t="str" s="28" r="AM188">
        <f t="shared" si="23"/>
        <v>285.9</v>
      </c>
      <c t="str" s="27" r="AN188">
        <f t="shared" si="29"/>
        <v>1</v>
      </c>
      <c s="25" r="AO188"/>
      <c t="str" s="29" r="AP188">
        <f t="shared" si="25"/>
        <v>723</v>
      </c>
      <c t="str" s="27" r="AQ188">
        <f t="shared" si="49"/>
        <v>0</v>
      </c>
      <c t="str" s="36" r="AR188">
        <f t="shared" si="27"/>
        <v>-3</v>
      </c>
      <c s="23" r="AS188"/>
      <c s="3" r="AT188"/>
      <c s="3" r="AU188"/>
      <c s="3" r="AV188"/>
    </row>
    <row customHeight="1" r="189" ht="12.75">
      <c s="15" r="A189">
        <v>187.0</v>
      </c>
      <c s="24" r="B189">
        <v>41964.76352042824</v>
      </c>
      <c t="s" s="25" r="C189">
        <v>1734</v>
      </c>
      <c t="s" s="25" r="D189">
        <v>1735</v>
      </c>
      <c s="25" r="E189">
        <v>211589.0</v>
      </c>
      <c s="26" r="F189">
        <v>1.0</v>
      </c>
      <c t="str" s="26" r="G189">
        <f t="shared" si="1"/>
        <v>2</v>
      </c>
      <c t="str" s="26" r="H189">
        <f t="shared" si="2"/>
        <v>1</v>
      </c>
      <c t="str" s="26" r="I189">
        <f t="shared" si="3"/>
        <v>1</v>
      </c>
      <c t="str" s="26" r="J189">
        <f t="shared" si="4"/>
        <v>5</v>
      </c>
      <c t="str" s="26" r="K189">
        <f t="shared" si="5"/>
        <v>8</v>
      </c>
      <c t="str" s="26" r="L189">
        <f t="shared" si="6"/>
        <v>9</v>
      </c>
      <c s="27" r="M189">
        <v>2.0</v>
      </c>
      <c t="s" s="33" r="N189">
        <v>1736</v>
      </c>
      <c t="str" s="28" r="O189">
        <f t="shared" si="7"/>
        <v>98.4</v>
      </c>
      <c t="str" s="27" r="P189">
        <f t="shared" si="50"/>
        <v>-1</v>
      </c>
      <c t="s" s="33" r="Q189">
        <v>1737</v>
      </c>
      <c t="str" s="28" r="R189">
        <f t="shared" si="9"/>
        <v>72.4</v>
      </c>
      <c t="str" s="27" r="S189">
        <f t="shared" si="51"/>
        <v>-1</v>
      </c>
      <c t="s" s="25" r="T189">
        <v>1738</v>
      </c>
      <c t="str" s="28" r="U189">
        <f t="shared" si="11"/>
        <v>71.4</v>
      </c>
      <c t="str" s="27" r="V189">
        <f t="shared" si="52"/>
        <v>-1</v>
      </c>
      <c t="s" s="33" r="W189">
        <v>1739</v>
      </c>
      <c t="str" s="28" r="X189">
        <f t="shared" si="13"/>
        <v>87.4</v>
      </c>
      <c t="str" s="27" r="Y189">
        <f t="shared" si="53"/>
        <v>-1</v>
      </c>
      <c s="25" r="Z189"/>
      <c t="str" s="28" r="AA189">
        <f t="shared" si="15"/>
        <v>83.1</v>
      </c>
      <c t="str" s="27" r="AB189">
        <f t="shared" si="16"/>
        <v>0</v>
      </c>
      <c s="25" r="AC189"/>
      <c t="str" s="28" r="AD189">
        <f t="shared" si="17"/>
        <v>81.2</v>
      </c>
      <c t="str" s="27" r="AE189">
        <f t="shared" si="54"/>
        <v>0</v>
      </c>
      <c t="s" s="33" r="AF189">
        <v>1740</v>
      </c>
      <c t="str" s="28" r="AG189">
        <f t="shared" si="19"/>
        <v>86.8</v>
      </c>
      <c t="str" s="27" r="AH189">
        <f t="shared" si="41"/>
        <v>-1</v>
      </c>
      <c t="s" s="33" r="AI189">
        <v>1741</v>
      </c>
      <c t="str" s="28" r="AJ189">
        <f t="shared" si="21"/>
        <v>84.9</v>
      </c>
      <c t="str" s="27" r="AK189">
        <f t="shared" si="55"/>
        <v>-1</v>
      </c>
      <c s="25" r="AL189"/>
      <c t="str" s="28" r="AM189">
        <f t="shared" si="23"/>
        <v>180.4</v>
      </c>
      <c t="str" s="27" r="AN189">
        <f t="shared" si="29"/>
        <v>0</v>
      </c>
      <c s="25" r="AO189"/>
      <c t="str" s="29" r="AP189">
        <f t="shared" si="25"/>
        <v>228</v>
      </c>
      <c t="str" s="27" r="AQ189">
        <f t="shared" si="49"/>
        <v>0</v>
      </c>
      <c t="str" s="36" r="AR189">
        <f t="shared" si="27"/>
        <v>-4</v>
      </c>
      <c s="23" r="AS189"/>
      <c s="3" r="AT189"/>
      <c s="3" r="AU189"/>
      <c s="3" r="AV189"/>
    </row>
    <row customHeight="1" r="190" ht="12.75">
      <c s="15" r="A190">
        <v>188.0</v>
      </c>
      <c s="24" r="B190">
        <v>41964.77392355324</v>
      </c>
      <c t="s" s="25" r="C190">
        <v>1742</v>
      </c>
      <c t="s" s="25" r="D190">
        <v>1743</v>
      </c>
      <c s="25" r="E190">
        <v>260205.0</v>
      </c>
      <c s="26" r="F190">
        <v>1.0</v>
      </c>
      <c t="str" s="26" r="G190">
        <f t="shared" si="1"/>
        <v>2</v>
      </c>
      <c t="str" s="26" r="H190">
        <f t="shared" si="2"/>
        <v>6</v>
      </c>
      <c t="str" s="26" r="I190">
        <f t="shared" si="3"/>
        <v>0</v>
      </c>
      <c t="str" s="26" r="J190">
        <f t="shared" si="4"/>
        <v>2</v>
      </c>
      <c t="str" s="26" r="K190">
        <f t="shared" si="5"/>
        <v>0</v>
      </c>
      <c t="str" s="26" r="L190">
        <f t="shared" si="6"/>
        <v>5</v>
      </c>
      <c s="27" r="M190">
        <v>2.0</v>
      </c>
      <c t="s" s="35" r="N190">
        <v>1744</v>
      </c>
      <c t="str" s="28" r="O190">
        <f t="shared" si="7"/>
        <v>92.0</v>
      </c>
      <c s="27" r="P190">
        <v>-1.0</v>
      </c>
      <c t="s" s="35" r="Q190">
        <v>1745</v>
      </c>
      <c t="str" s="28" r="R190">
        <f t="shared" si="9"/>
        <v>69.7</v>
      </c>
      <c s="27" r="S190">
        <v>-1.0</v>
      </c>
      <c t="s" s="35" r="T190">
        <v>1746</v>
      </c>
      <c t="str" s="28" r="U190">
        <f t="shared" si="11"/>
        <v>68.2</v>
      </c>
      <c s="27" r="V190">
        <v>-1.0</v>
      </c>
      <c t="s" s="35" r="W190">
        <v>1747</v>
      </c>
      <c t="str" s="28" r="X190">
        <f t="shared" si="13"/>
        <v>82.9</v>
      </c>
      <c s="27" r="Y190">
        <v>-1.0</v>
      </c>
      <c s="25" r="Z190"/>
      <c t="str" s="28" r="AA190">
        <f t="shared" si="15"/>
        <v>74.9</v>
      </c>
      <c t="str" s="27" r="AB190">
        <f t="shared" si="16"/>
        <v>0</v>
      </c>
      <c s="25" r="AC190"/>
      <c t="str" s="28" r="AD190">
        <f t="shared" si="17"/>
        <v>77.9</v>
      </c>
      <c t="str" s="27" r="AE190">
        <f t="shared" si="54"/>
        <v>0</v>
      </c>
      <c t="s" s="33" r="AF190">
        <v>1748</v>
      </c>
      <c t="str" s="28" r="AG190">
        <f t="shared" si="19"/>
        <v>83.2</v>
      </c>
      <c t="str" s="27" r="AH190">
        <f t="shared" si="41"/>
        <v>-1</v>
      </c>
      <c t="s" s="33" r="AI190">
        <v>1749</v>
      </c>
      <c t="str" s="28" r="AJ190">
        <f t="shared" si="21"/>
        <v>82.1</v>
      </c>
      <c t="str" s="27" r="AK190">
        <f t="shared" si="55"/>
        <v>-1</v>
      </c>
      <c s="25" r="AL190"/>
      <c t="str" s="28" r="AM190">
        <f t="shared" si="23"/>
        <v>227.1</v>
      </c>
      <c t="str" s="27" r="AN190">
        <f t="shared" si="29"/>
        <v>0</v>
      </c>
      <c s="25" r="AO190"/>
      <c t="str" s="29" r="AP190">
        <f t="shared" si="25"/>
        <v>1443</v>
      </c>
      <c t="str" s="27" r="AQ190">
        <f t="shared" si="49"/>
        <v>0</v>
      </c>
      <c t="str" s="36" r="AR190">
        <f t="shared" si="27"/>
        <v>-4</v>
      </c>
      <c s="23" r="AS190"/>
      <c s="3" r="AT190"/>
      <c s="3" r="AU190"/>
      <c s="3" r="AV190"/>
    </row>
    <row customHeight="1" r="191" ht="13.5">
      <c s="40" r="A191">
        <v>189.0</v>
      </c>
      <c s="41" r="B191">
        <v>41965.0</v>
      </c>
      <c s="42" r="C191"/>
      <c t="s" s="42" r="D191">
        <v>1750</v>
      </c>
      <c s="42" r="E191">
        <v>239501.0</v>
      </c>
      <c s="43" r="F191">
        <v>1.0</v>
      </c>
      <c t="str" s="43" r="G191">
        <f t="shared" si="1"/>
        <v>2</v>
      </c>
      <c t="str" s="43" r="H191">
        <f t="shared" si="2"/>
        <v>3</v>
      </c>
      <c t="str" s="43" r="I191">
        <f t="shared" si="3"/>
        <v>9</v>
      </c>
      <c t="str" s="43" r="J191">
        <f t="shared" si="4"/>
        <v>5</v>
      </c>
      <c t="str" s="43" r="K191">
        <f t="shared" si="5"/>
        <v>0</v>
      </c>
      <c t="str" s="43" r="L191">
        <f t="shared" si="6"/>
        <v>1</v>
      </c>
      <c s="44" r="M191">
        <v>0.0</v>
      </c>
      <c t="s" s="45" r="N191">
        <v>1751</v>
      </c>
      <c t="str" s="46" r="O191">
        <f t="shared" si="7"/>
        <v>90.0</v>
      </c>
      <c s="44" r="P191">
        <v>-1.0</v>
      </c>
      <c s="45" r="Q191">
        <v>73.6</v>
      </c>
      <c t="str" s="46" r="R191">
        <f t="shared" si="9"/>
        <v>65.7</v>
      </c>
      <c s="44" r="S191">
        <v>-1.0</v>
      </c>
      <c t="s" s="45" r="T191">
        <v>1752</v>
      </c>
      <c t="str" s="46" r="U191">
        <f t="shared" si="11"/>
        <v>65.4</v>
      </c>
      <c s="44" r="V191">
        <v>-1.0</v>
      </c>
      <c t="s" s="45" r="W191">
        <v>1753</v>
      </c>
      <c t="str" s="46" r="X191">
        <f t="shared" si="13"/>
        <v>79.2</v>
      </c>
      <c s="44" r="Y191">
        <v>-1.0</v>
      </c>
      <c t="s" s="45" r="Z191">
        <v>1754</v>
      </c>
      <c t="str" s="46" r="AA191">
        <f t="shared" si="15"/>
        <v>76.4</v>
      </c>
      <c t="str" s="44" r="AB191">
        <f t="shared" si="16"/>
        <v>-1</v>
      </c>
      <c s="45" r="AC191">
        <v>8.24</v>
      </c>
      <c t="str" s="46" r="AD191">
        <f t="shared" si="17"/>
        <v>76.3</v>
      </c>
      <c t="str" s="44" r="AE191">
        <f t="shared" si="54"/>
        <v>-1</v>
      </c>
      <c t="s" s="45" r="AF191">
        <v>1755</v>
      </c>
      <c t="str" s="46" r="AG191">
        <f t="shared" si="19"/>
        <v>85.7</v>
      </c>
      <c t="str" s="44" r="AH191">
        <f t="shared" si="41"/>
        <v>-1</v>
      </c>
      <c t="s" s="45" r="AI191">
        <v>1756</v>
      </c>
      <c t="str" s="46" r="AJ191">
        <f t="shared" si="21"/>
        <v>82.3</v>
      </c>
      <c t="str" s="44" r="AK191">
        <f t="shared" si="55"/>
        <v>-1</v>
      </c>
      <c t="s" s="45" r="AL191">
        <v>1757</v>
      </c>
      <c t="str" s="46" r="AM191">
        <f t="shared" si="23"/>
        <v>285.9</v>
      </c>
      <c t="str" s="44" r="AN191">
        <f t="shared" si="29"/>
        <v>-1</v>
      </c>
      <c t="s" s="45" r="AO191">
        <v>1758</v>
      </c>
      <c t="str" s="47" r="AP191">
        <f t="shared" si="25"/>
        <v>1443</v>
      </c>
      <c s="44" r="AQ191">
        <v>-1.0</v>
      </c>
      <c t="str" s="48" r="AR191">
        <f t="shared" si="27"/>
        <v>-10</v>
      </c>
      <c s="23" r="AS191"/>
      <c s="3" r="AT191"/>
      <c s="3" r="AU191"/>
      <c s="3" r="AV191"/>
    </row>
    <row customHeight="1" r="192" ht="15.75">
      <c s="3" r="A192"/>
      <c s="3" r="B192"/>
      <c s="3" r="C192"/>
      <c s="3" r="D192"/>
      <c s="3" r="E192"/>
      <c s="3" r="F192"/>
      <c s="3" r="G192"/>
      <c s="3" r="H192"/>
      <c s="3" r="I192"/>
      <c s="3" r="J192"/>
      <c s="3" r="K192"/>
      <c s="3" r="L192"/>
      <c s="3" r="M192"/>
      <c s="3" r="N192"/>
      <c s="3" r="O192"/>
      <c s="3" r="P192"/>
      <c s="3" r="Q192"/>
      <c s="3" r="R192"/>
      <c s="3" r="S192"/>
      <c s="3" r="T192"/>
      <c s="3" r="U192"/>
      <c s="3" r="V192"/>
      <c s="3" r="W192"/>
      <c s="3" r="X192"/>
      <c s="3" r="Y192"/>
      <c s="3" r="Z192"/>
      <c s="3" r="AA192"/>
      <c s="3" r="AB192"/>
      <c s="3" r="AC192"/>
      <c s="3" r="AD192"/>
      <c s="3" r="AE192"/>
      <c s="3" r="AF192"/>
      <c s="3" r="AG192"/>
      <c s="3" r="AH192"/>
      <c s="3" r="AI192"/>
      <c s="3" r="AJ192"/>
      <c s="3" r="AK192"/>
      <c s="3" r="AL192"/>
      <c s="3" r="AM192"/>
      <c s="3" r="AN192"/>
      <c s="3" r="AO192"/>
      <c s="4" r="AP192"/>
      <c s="3" r="AQ192"/>
      <c s="5" r="AR192"/>
      <c s="3" r="AT192"/>
      <c s="3" r="AU192"/>
      <c s="3" r="AV192"/>
    </row>
    <row customHeight="1" r="193" ht="15.75">
      <c s="3" r="A193"/>
      <c t="s" s="5" r="B193">
        <v>1759</v>
      </c>
      <c s="5" r="C193"/>
      <c s="3" r="D193"/>
      <c s="3" r="E193"/>
      <c s="3" r="F193"/>
      <c s="3" r="G193"/>
      <c s="3" r="H193"/>
      <c s="3" r="I193"/>
      <c s="3" r="J193"/>
      <c s="3" r="K193"/>
      <c s="3" r="L193"/>
      <c t="s" s="5" r="M193">
        <v>1760</v>
      </c>
      <c s="3" r="N193"/>
      <c s="3" r="O193"/>
      <c s="3" r="P193"/>
      <c s="3" r="Q193"/>
      <c s="3" r="R193"/>
      <c s="3" r="S193"/>
      <c s="3" r="T193"/>
      <c s="3" r="U193"/>
      <c s="3" r="V193"/>
      <c s="3" r="W193"/>
      <c s="3" r="X193"/>
      <c s="3" r="Y193"/>
      <c s="3" r="Z193"/>
      <c s="3" r="AA193"/>
      <c s="3" r="AB193"/>
      <c s="3" r="AC193"/>
      <c s="3" r="AD193"/>
      <c s="3" r="AE193"/>
      <c s="3" r="AF193"/>
      <c s="3" r="AG193"/>
      <c s="3" r="AH193"/>
      <c s="3" r="AI193"/>
      <c s="3" r="AJ193"/>
      <c s="3" r="AK193"/>
      <c s="3" r="AL193"/>
      <c s="3" r="AM193"/>
      <c s="3" r="AN193"/>
      <c s="3" r="AO193"/>
      <c s="4" r="AP193"/>
      <c s="3" r="AQ193"/>
      <c s="5" r="AR193"/>
      <c s="3" r="AT193"/>
      <c s="3" r="AU193"/>
      <c s="3" r="AV193"/>
    </row>
    <row customHeight="1" r="194" ht="15.75">
      <c s="3" r="A194"/>
      <c t="s" s="49" r="B194">
        <v>1761</v>
      </c>
      <c s="49" r="C194"/>
      <c s="49" r="D194"/>
      <c s="49" r="E194"/>
      <c s="49" r="F194"/>
      <c s="49" r="G194"/>
      <c s="49" r="H194"/>
      <c s="49" r="I194"/>
      <c s="49" r="J194"/>
      <c s="49" r="K194"/>
      <c s="49" r="L194"/>
      <c t="s" s="49" r="M194">
        <v>1762</v>
      </c>
      <c s="49" r="N194"/>
      <c s="49" r="O194"/>
      <c s="49" r="P194"/>
      <c s="3" r="Q194"/>
      <c s="3" r="R194"/>
      <c s="3" r="S194"/>
      <c s="3" r="T194"/>
      <c s="3" r="U194"/>
      <c s="3" r="V194"/>
      <c s="3" r="W194"/>
      <c s="3" r="X194"/>
      <c s="3" r="Y194"/>
      <c s="3" r="Z194"/>
      <c s="3" r="AA194"/>
      <c s="3" r="AB194"/>
      <c s="3" r="AC194"/>
      <c s="3" r="AD194"/>
      <c s="3" r="AE194"/>
      <c s="3" r="AF194"/>
      <c s="3" r="AG194"/>
      <c s="3" r="AH194"/>
      <c s="3" r="AI194"/>
      <c s="3" r="AJ194"/>
      <c s="3" r="AK194"/>
      <c s="3" r="AL194"/>
      <c s="3" r="AM194"/>
      <c s="3" r="AN194"/>
      <c s="3" r="AO194"/>
      <c s="4" r="AP194"/>
      <c s="3" r="AQ194"/>
      <c s="5" r="AR194"/>
      <c s="3" r="AT194"/>
      <c s="3" r="AU194"/>
      <c s="3" r="AV194"/>
    </row>
    <row customHeight="1" r="195" ht="15.75">
      <c s="3" r="A195"/>
      <c t="s" s="50" r="B195">
        <v>1763</v>
      </c>
      <c s="50" r="C195"/>
      <c s="50" r="D195"/>
      <c s="50" r="E195"/>
      <c s="50" r="F195"/>
      <c s="50" r="G195"/>
      <c s="50" r="H195"/>
      <c s="50" r="I195"/>
      <c s="50" r="J195"/>
      <c s="50" r="K195"/>
      <c s="50" r="L195"/>
      <c t="s" s="50" r="M195">
        <v>1764</v>
      </c>
      <c s="50" r="N195"/>
      <c s="50" r="O195"/>
      <c s="50" r="P195"/>
      <c s="3" r="Q195"/>
      <c s="3" r="R195"/>
      <c s="3" r="S195"/>
      <c s="3" r="T195"/>
      <c s="3" r="U195"/>
      <c s="3" r="V195"/>
      <c s="3" r="W195"/>
      <c s="3" r="X195"/>
      <c s="3" r="Y195"/>
      <c s="3" r="Z195"/>
      <c s="3" r="AA195"/>
      <c s="3" r="AB195"/>
      <c s="3" r="AC195"/>
      <c s="3" r="AD195"/>
      <c s="3" r="AE195"/>
      <c s="3" r="AF195"/>
      <c s="3" r="AG195"/>
      <c s="3" r="AH195"/>
      <c s="3" r="AI195"/>
      <c s="3" r="AJ195"/>
      <c s="3" r="AK195"/>
      <c s="3" r="AL195"/>
      <c s="3" r="AM195"/>
      <c s="3" r="AN195"/>
      <c s="3" r="AO195"/>
      <c s="4" r="AP195"/>
      <c s="3" r="AQ195"/>
      <c s="5" r="AR195"/>
      <c s="3" r="AT195"/>
      <c s="3" r="AU195"/>
      <c s="3" r="AV195"/>
    </row>
    <row customHeight="1" r="196" ht="15.75">
      <c s="3" r="A196"/>
      <c t="s" s="51" r="B196">
        <v>1765</v>
      </c>
      <c s="51" r="C196"/>
      <c s="51" r="D196"/>
      <c s="51" r="E196"/>
      <c s="51" r="F196"/>
      <c s="51" r="G196"/>
      <c s="51" r="H196"/>
      <c s="51" r="I196"/>
      <c s="51" r="J196"/>
      <c s="51" r="K196"/>
      <c s="51" r="L196"/>
      <c t="s" s="51" r="M196">
        <v>1766</v>
      </c>
      <c s="51" r="N196"/>
      <c s="51" r="O196"/>
      <c s="51" r="P196"/>
      <c s="3" r="Q196"/>
      <c s="3" r="R196"/>
      <c s="3" r="S196"/>
      <c s="3" r="T196"/>
      <c s="3" r="U196"/>
      <c s="3" r="V196"/>
      <c s="3" r="W196"/>
      <c s="3" r="X196"/>
      <c s="3" r="Y196"/>
      <c s="3" r="Z196"/>
      <c s="3" r="AA196"/>
      <c s="3" r="AB196"/>
      <c s="3" r="AC196"/>
      <c s="3" r="AD196"/>
      <c s="3" r="AE196"/>
      <c s="3" r="AF196"/>
      <c s="3" r="AG196"/>
      <c s="3" r="AH196"/>
      <c s="3" r="AI196"/>
      <c s="3" r="AJ196"/>
      <c s="3" r="AK196"/>
      <c s="3" r="AL196"/>
      <c s="3" r="AM196"/>
      <c s="3" r="AN196"/>
      <c s="3" r="AO196"/>
      <c s="4" r="AP196"/>
      <c s="3" r="AQ196"/>
      <c s="5" r="AR196"/>
      <c s="3" r="AT196"/>
      <c s="3" r="AU196"/>
      <c s="3" r="AV196"/>
    </row>
    <row customHeight="1" r="197" ht="15.75">
      <c s="3" r="A197"/>
      <c t="s" s="52" r="B197">
        <v>1767</v>
      </c>
      <c s="52" r="C197"/>
      <c s="52" r="D197"/>
      <c s="52" r="E197"/>
      <c s="52" r="F197"/>
      <c s="52" r="G197"/>
      <c s="52" r="H197"/>
      <c s="52" r="I197"/>
      <c s="52" r="J197"/>
      <c s="52" r="K197"/>
      <c s="52" r="L197"/>
      <c t="s" s="52" r="M197">
        <v>1768</v>
      </c>
      <c s="52" r="N197"/>
      <c s="52" r="O197"/>
      <c s="52" r="P197"/>
      <c s="3" r="Q197"/>
      <c s="3" r="R197"/>
      <c s="3" r="S197"/>
      <c s="3" r="T197"/>
      <c s="3" r="U197"/>
      <c s="3" r="V197"/>
      <c s="3" r="W197"/>
      <c s="3" r="X197"/>
      <c s="3" r="Y197"/>
      <c s="3" r="Z197"/>
      <c s="3" r="AA197"/>
      <c s="3" r="AB197"/>
      <c s="3" r="AC197"/>
      <c s="3" r="AD197"/>
      <c s="3" r="AE197"/>
      <c s="3" r="AF197"/>
      <c s="3" r="AG197"/>
      <c s="3" r="AH197"/>
      <c s="3" r="AI197"/>
      <c s="3" r="AJ197"/>
      <c s="3" r="AK197"/>
      <c s="3" r="AL197"/>
      <c s="3" r="AM197"/>
      <c s="3" r="AN197"/>
      <c s="3" r="AO197"/>
      <c s="4" r="AP197"/>
      <c s="3" r="AQ197"/>
      <c s="5" r="AR197"/>
      <c s="3" r="AT197"/>
      <c s="3" r="AU197"/>
      <c s="3" r="AV197"/>
    </row>
    <row customHeight="1" r="198" ht="15.75">
      <c s="3" r="A198"/>
      <c t="s" s="53" r="B198">
        <v>1769</v>
      </c>
      <c s="53" r="C198"/>
      <c s="53" r="D198"/>
      <c s="53" r="E198"/>
      <c s="53" r="F198"/>
      <c s="53" r="G198"/>
      <c s="53" r="H198"/>
      <c s="53" r="I198"/>
      <c s="53" r="J198"/>
      <c s="53" r="K198"/>
      <c s="53" r="L198"/>
      <c t="s" s="53" r="M198">
        <v>1770</v>
      </c>
      <c s="53" r="N198"/>
      <c s="53" r="O198"/>
      <c s="53" r="P198"/>
      <c s="3" r="Q198"/>
      <c s="3" r="R198"/>
      <c s="3" r="S198"/>
      <c s="3" r="T198"/>
      <c s="3" r="U198"/>
      <c s="3" r="V198"/>
      <c s="3" r="W198"/>
      <c s="3" r="X198"/>
      <c s="3" r="Y198"/>
      <c s="3" r="Z198"/>
      <c s="3" r="AA198"/>
      <c s="3" r="AB198"/>
      <c s="3" r="AC198"/>
      <c s="3" r="AD198"/>
      <c s="3" r="AE198"/>
      <c s="3" r="AF198"/>
      <c s="3" r="AG198"/>
      <c s="3" r="AH198"/>
      <c s="3" r="AI198"/>
      <c s="3" r="AJ198"/>
      <c s="3" r="AK198"/>
      <c s="3" r="AL198"/>
      <c s="3" r="AM198"/>
      <c s="3" r="AN198"/>
      <c s="3" r="AO198"/>
      <c s="4" r="AP198"/>
      <c s="3" r="AQ198"/>
      <c s="5" r="AR198"/>
      <c s="3" r="AT198"/>
      <c s="3" r="AU198"/>
      <c s="3" r="AV198"/>
    </row>
  </sheetData>
  <conditionalFormatting sqref="P3:AQ189">
    <cfRule priority="1" type="cellIs" operator="lessThan" dxfId="0">
      <formula>0</formula>
    </cfRule>
  </conditionalFormatting>
  <conditionalFormatting sqref="P190:AQ190 Q191:R191 T191:U191 W191:X191 Z191:AA191 AC191:AD191 AF191:AG191 AI191:AJ191 AL191:AM191 AO191:AP191">
    <cfRule priority="2" type="cellIs" operator="lessThan" dxfId="0">
      <formula>0</formula>
    </cfRule>
  </conditionalFormatting>
  <conditionalFormatting sqref="P191">
    <cfRule priority="3" type="cellIs" operator="lessThan" dxfId="0">
      <formula>0</formula>
    </cfRule>
  </conditionalFormatting>
  <conditionalFormatting sqref="S191">
    <cfRule priority="4" type="cellIs" operator="lessThan" dxfId="0">
      <formula>0</formula>
    </cfRule>
  </conditionalFormatting>
  <conditionalFormatting sqref="V191">
    <cfRule priority="5" type="cellIs" operator="lessThan" dxfId="0">
      <formula>0</formula>
    </cfRule>
  </conditionalFormatting>
  <conditionalFormatting sqref="Y191">
    <cfRule priority="6" type="cellIs" operator="lessThan" dxfId="0">
      <formula>0</formula>
    </cfRule>
  </conditionalFormatting>
  <conditionalFormatting sqref="AB191">
    <cfRule priority="7" type="cellIs" operator="lessThan" dxfId="0">
      <formula>0</formula>
    </cfRule>
  </conditionalFormatting>
  <conditionalFormatting sqref="AE191">
    <cfRule priority="8" type="cellIs" operator="lessThan" dxfId="0">
      <formula>0</formula>
    </cfRule>
  </conditionalFormatting>
  <conditionalFormatting sqref="AH191">
    <cfRule priority="9" type="cellIs" operator="lessThan" dxfId="0">
      <formula>0</formula>
    </cfRule>
  </conditionalFormatting>
  <conditionalFormatting sqref="AK191">
    <cfRule priority="10" type="cellIs" operator="lessThan" dxfId="0">
      <formula>0</formula>
    </cfRule>
  </conditionalFormatting>
  <conditionalFormatting sqref="AN191">
    <cfRule priority="11" type="cellIs" operator="lessThan" dxfId="0">
      <formula>0</formula>
    </cfRule>
  </conditionalFormatting>
  <conditionalFormatting sqref="AQ191">
    <cfRule priority="12" type="cellIs" operator="lessThan" dxfId="0">
      <formula>0</formula>
    </cfRule>
  </conditionalFormatting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min="1" customWidth="1" max="2" width="8.71"/>
    <col min="3" customWidth="1" max="3" width="12.86"/>
    <col min="4" customWidth="1" max="32" width="8.71"/>
  </cols>
  <sheetData>
    <row customHeight="1" r="1" ht="12.75">
      <c t="s" s="5" r="A1">
        <v>1771</v>
      </c>
      <c s="3" r="C1"/>
      <c t="s" s="5" r="E1">
        <v>1772</v>
      </c>
    </row>
    <row customHeight="1" r="2" ht="12.75">
      <c s="3" r="C2"/>
      <c t="s" s="23" r="E2">
        <v>1773</v>
      </c>
      <c t="s" s="54" r="G2">
        <v>1774</v>
      </c>
      <c t="s" s="54" r="H2">
        <v>1775</v>
      </c>
      <c t="s" s="54" r="I2">
        <v>1776</v>
      </c>
      <c t="s" s="54" r="J2">
        <v>1777</v>
      </c>
      <c t="s" s="54" r="K2">
        <v>1778</v>
      </c>
      <c t="s" s="54" r="L2">
        <v>1779</v>
      </c>
    </row>
    <row customHeight="1" r="3" ht="12.75">
      <c s="3" r="C3"/>
      <c s="55" r="G3">
        <v>1.0</v>
      </c>
      <c s="55" r="H3">
        <v>2.0</v>
      </c>
      <c s="55" r="I3">
        <v>3.0</v>
      </c>
      <c s="55" r="J3">
        <v>4.0</v>
      </c>
      <c s="55" r="K3">
        <v>5.0</v>
      </c>
      <c s="55" r="L3">
        <v>6.0</v>
      </c>
    </row>
    <row customHeight="1" r="4" ht="12.75">
      <c s="3" r="C4"/>
    </row>
    <row customHeight="1" r="5" ht="15.75">
      <c t="s" s="56" r="A5">
        <v>1780</v>
      </c>
      <c s="3" r="C5"/>
    </row>
    <row customHeight="1" r="6" ht="12.75">
      <c t="s" s="23" r="A6">
        <v>1781</v>
      </c>
      <c t="str" s="3" r="B6">
        <f>70+L3</f>
        <v>76</v>
      </c>
      <c t="s" s="23" r="C6">
        <v>1782</v>
      </c>
      <c t="s" s="23" r="D6">
        <v>1783</v>
      </c>
      <c t="str" s="3" r="E6">
        <f>30+J3*10+K3</f>
        <v>75</v>
      </c>
      <c t="s" s="23" r="F6">
        <v>1784</v>
      </c>
      <c t="s" s="5" r="G6">
        <v>1785</v>
      </c>
      <c t="str" s="5" r="H6">
        <f>70+L3+10*LOG10(30+J3*10+K3)</f>
        <v>94.75061263</v>
      </c>
      <c t="s" s="5" r="I6">
        <v>1786</v>
      </c>
    </row>
    <row customHeight="1" r="7" ht="12.75">
      <c s="57" r="A7"/>
      <c s="3" r="C7"/>
      <c s="5" r="G7"/>
    </row>
    <row customHeight="1" r="8" ht="15.75">
      <c t="s" s="58" r="A8">
        <v>1787</v>
      </c>
      <c s="3" r="C8"/>
    </row>
    <row customHeight="1" r="9" ht="15.75">
      <c t="s" s="56" r="A9">
        <v>1788</v>
      </c>
      <c s="3" r="C9"/>
    </row>
    <row customHeight="1" r="10" ht="15.75">
      <c t="s" s="58" r="A10">
        <v>1789</v>
      </c>
      <c t="str" s="3" r="B10">
        <f>80+L3</f>
        <v>86</v>
      </c>
      <c t="s" s="23" r="C10">
        <v>1790</v>
      </c>
      <c t="s" s="23" r="D10">
        <v>1791</v>
      </c>
      <c t="str" s="3" r="E10">
        <f>40+K3</f>
        <v>45</v>
      </c>
      <c t="s" s="23" r="F10">
        <v>1792</v>
      </c>
      <c t="s" s="23" r="G10">
        <v>1793</v>
      </c>
      <c t="str" s="3" r="H10">
        <f>80+L3+10*LOG10(40+K3)+9.19</f>
        <v>111.7221251</v>
      </c>
      <c t="s" s="23" r="I10">
        <v>1794</v>
      </c>
      <c t="s" s="5" r="J10">
        <v>1795</v>
      </c>
      <c t="str" s="5" r="K10">
        <f>80+L3+10*LOG10(40+K3)+9.19-20*LOG10(30+K3)-11</f>
        <v>69.84076425</v>
      </c>
      <c t="s" s="5" r="L10">
        <v>1796</v>
      </c>
    </row>
    <row customHeight="1" r="11" ht="15.75">
      <c t="s" s="58" r="A11">
        <v>1797</v>
      </c>
      <c t="str" s="3" r="B11">
        <f>30+K3</f>
        <v>35</v>
      </c>
      <c t="s" s="23" r="C11">
        <v>1798</v>
      </c>
    </row>
    <row customHeight="1" r="12" ht="15.75">
      <c t="s" s="58" r="A12">
        <v>1799</v>
      </c>
      <c s="3" r="C12"/>
    </row>
    <row customHeight="1" r="13" ht="15.75">
      <c t="s" s="56" r="A13">
        <v>1800</v>
      </c>
      <c s="3" r="C13"/>
    </row>
    <row customHeight="1" r="14" ht="15.75">
      <c t="s" s="58" r="A14">
        <v>1801</v>
      </c>
      <c t="str" s="3" r="B14">
        <f>300+I3*10+J3</f>
        <v>334</v>
      </c>
      <c t="s" s="23" r="C14">
        <v>1802</v>
      </c>
      <c t="s" s="5" r="D14">
        <v>1803</v>
      </c>
      <c t="str" s="5" r="E14">
        <f>80+L3+10*LOG10(40+K3)+9.19+10*LOG10((300+I3*10+J3)/(40+K3)/1000/(30+K3))-6</f>
        <v>68.98678422</v>
      </c>
      <c t="s" s="5" r="F14">
        <v>1804</v>
      </c>
    </row>
    <row customHeight="1" r="15" ht="12.75">
      <c s="57" r="A15"/>
      <c s="3" r="C15"/>
    </row>
    <row customHeight="1" r="16" ht="12.75">
      <c s="57" r="A16"/>
      <c s="3" r="C16"/>
    </row>
    <row customHeight="1" r="17" ht="15.75">
      <c t="s" s="58" r="A17">
        <v>1805</v>
      </c>
      <c s="3" r="C17"/>
    </row>
    <row customHeight="1" r="18" ht="15.75">
      <c t="s" s="56" r="A18">
        <v>1806</v>
      </c>
      <c s="3" r="C18"/>
    </row>
    <row customHeight="1" r="19" ht="12.75">
      <c t="s" s="3" r="A19">
        <v>1807</v>
      </c>
      <c t="str" s="3" r="B19">
        <f>60+L3</f>
        <v>66</v>
      </c>
      <c t="s" s="23" r="C19">
        <v>1808</v>
      </c>
      <c t="s" s="5" r="D19">
        <v>1809</v>
      </c>
      <c t="str" s="5" r="E19">
        <f>80+L3+10*LOG10((40+K3)/(60+L3))</f>
        <v>84.33668578</v>
      </c>
      <c t="s" s="5" r="F19">
        <v>1810</v>
      </c>
    </row>
    <row customHeight="1" r="20" ht="12.75">
      <c s="3" r="C20"/>
    </row>
    <row customHeight="1" r="21" ht="12.75">
      <c s="57" r="A21"/>
      <c s="3" r="C21"/>
    </row>
    <row customHeight="1" r="22" ht="15.75">
      <c t="s" s="58" r="A22">
        <v>1811</v>
      </c>
      <c s="3" r="C22"/>
    </row>
    <row customHeight="1" r="23" ht="15.75">
      <c t="s" s="56" r="A23">
        <v>1812</v>
      </c>
      <c s="3" r="C23"/>
    </row>
    <row customHeight="1" r="24" ht="12.75">
      <c t="s" s="3" r="A24">
        <v>1813</v>
      </c>
      <c t="str" s="3" r="B24">
        <f>88+J3</f>
        <v>92</v>
      </c>
      <c t="s" s="23" r="C24">
        <v>1814</v>
      </c>
      <c t="s" s="23" r="D24">
        <v>1815</v>
      </c>
      <c t="str" s="3" r="E24">
        <f>93+K3</f>
        <v>98</v>
      </c>
      <c t="s" s="23" r="F24">
        <v>1816</v>
      </c>
      <c t="s" s="23" r="G24">
        <v>1817</v>
      </c>
      <c t="str" s="3" r="H24">
        <f>98+J3</f>
        <v>102</v>
      </c>
      <c t="s" s="23" r="I24">
        <v>1818</v>
      </c>
    </row>
    <row customHeight="1" r="25" ht="12.75">
      <c t="s" s="3" r="A25">
        <v>1819</v>
      </c>
      <c t="str" s="3" r="B25">
        <f>(20+L3)*6</f>
        <v>156</v>
      </c>
      <c t="s" s="23" r="C25">
        <v>1820</v>
      </c>
      <c t="s" s="23" r="D25">
        <v>1821</v>
      </c>
      <c t="str" s="3" r="E25">
        <f>(10+K3)*20</f>
        <v>300</v>
      </c>
      <c t="s" s="23" r="F25">
        <v>1822</v>
      </c>
      <c t="s" s="23" r="G25">
        <v>1823</v>
      </c>
      <c t="str" s="3" r="H25">
        <f>20+L3+10+K3</f>
        <v>41</v>
      </c>
      <c t="s" s="23" r="I25">
        <v>1824</v>
      </c>
    </row>
    <row customHeight="1" r="26" ht="15.75">
      <c t="s" s="58" r="A26">
        <v>1825</v>
      </c>
      <c t="str" s="3" r="B26">
        <f>88+J3+10*LOG10((20+L3)*6)</f>
        <v>113.931246</v>
      </c>
      <c t="s" s="23" r="C26">
        <v>1826</v>
      </c>
      <c t="s" s="23" r="D26">
        <v>1827</v>
      </c>
      <c t="str" s="3" r="E26">
        <f>93+K3+10*LOG10((10+K3)*20)</f>
        <v>122.7712125</v>
      </c>
      <c t="s" s="23" r="F26">
        <v>1828</v>
      </c>
      <c t="s" s="23" r="G26">
        <v>1829</v>
      </c>
      <c t="str" s="3" r="H26">
        <f>98+J3+10*LOG10(20+L3+10+K3)</f>
        <v>118.1278386</v>
      </c>
      <c t="s" s="23" r="I26">
        <v>1830</v>
      </c>
      <c t="s" s="23" r="J26">
        <v>1831</v>
      </c>
      <c t="str" s="3" r="K26">
        <f>10*LOG10(10^((88+J3+10*LOG10((20+L3)*6))/10)+10^((93+K3+10*LOG10((10+K3)*20))/10)+10^((98+J3+10*LOG10(20+L3+10+K3))/10))</f>
        <v>124.45592</v>
      </c>
      <c t="s" s="23" r="L26">
        <v>1832</v>
      </c>
      <c t="s" s="5" r="M26">
        <v>1833</v>
      </c>
      <c t="str" s="5" r="N26">
        <f>10*LOG10(10^((88+J3+10*LOG10((20+L3)*6))/10)+10^((93+K3+10*LOG10((10+K3)*20))/10)+10^((98+J3+10*LOG10(20+L3+10+K3))/10))-10*LOG10(8*3600)</f>
        <v>79.86199508</v>
      </c>
      <c t="s" s="5" r="O26">
        <v>1834</v>
      </c>
      <c s="5" r="P26"/>
      <c s="5" r="Q26"/>
      <c s="5" r="R26"/>
      <c s="5" r="S26"/>
      <c s="5" r="T26"/>
      <c s="5" r="U26"/>
      <c s="5" r="V26"/>
      <c s="5" r="W26"/>
      <c s="5" r="X26"/>
      <c s="5" r="Y26"/>
      <c s="5" r="Z26"/>
      <c s="5" r="AA26"/>
      <c s="5" r="AB26"/>
      <c s="5" r="AC26"/>
      <c s="5" r="AD26"/>
      <c s="5" r="AE26"/>
      <c s="5" r="AF26"/>
    </row>
    <row customHeight="1" r="27" ht="15.75">
      <c t="s" s="58" r="A27">
        <v>1835</v>
      </c>
      <c s="23" r="C27"/>
      <c t="s" s="58" r="D27">
        <v>1836</v>
      </c>
      <c s="23" r="F27"/>
      <c t="s" s="58" r="G27">
        <v>1837</v>
      </c>
      <c s="23" r="I27"/>
      <c t="s" s="5" r="M27">
        <v>1838</v>
      </c>
    </row>
    <row customHeight="1" r="28" ht="15.75">
      <c s="58" r="A28"/>
      <c s="23" r="C28"/>
      <c s="23" r="D28"/>
      <c s="23" r="F28"/>
      <c s="23" r="G28"/>
      <c s="23" r="I28"/>
    </row>
    <row customHeight="1" r="29" ht="15.75">
      <c t="s" s="56" r="A29">
        <v>1839</v>
      </c>
      <c s="3" r="C29"/>
    </row>
    <row customHeight="1" r="30" ht="12.75">
      <c t="s" s="3" r="A30">
        <v>1840</v>
      </c>
      <c t="str" s="3" r="B30">
        <f>90+K3</f>
        <v>95</v>
      </c>
      <c t="s" s="3" r="C30">
        <v>1841</v>
      </c>
      <c t="s" s="23" r="D30">
        <v>1842</v>
      </c>
      <c t="str" s="3" r="E30">
        <f>20+J3</f>
        <v>24</v>
      </c>
      <c t="s" s="3" r="F30">
        <v>1843</v>
      </c>
      <c t="s" s="3" r="G30">
        <v>1844</v>
      </c>
      <c t="str" s="3" r="H30">
        <f>90+K3+10*LOG10((20+J3)/3600)</f>
        <v>73.23908741</v>
      </c>
      <c t="s" s="3" r="I30">
        <v>1845</v>
      </c>
      <c t="s" s="5" r="J30">
        <v>1846</v>
      </c>
      <c t="str" s="5" r="K30">
        <f>10*LOG10(10^((75+L3/2)/10)+10^((90+K3+10*LOG10((20+J3)/3600))/10))</f>
        <v>79.25196465</v>
      </c>
      <c t="s" s="5" r="L30">
        <v>1847</v>
      </c>
    </row>
    <row customHeight="1" r="31" ht="12.75">
      <c t="s" s="3" r="A31">
        <v>1848</v>
      </c>
      <c t="str" s="3" r="B31">
        <f>75+L3/2</f>
        <v>78</v>
      </c>
      <c t="s" s="3" r="C31">
        <v>1849</v>
      </c>
      <c t="s" s="23" r="G31">
        <v>1850</v>
      </c>
      <c t="s" s="5" r="J31">
        <v>1851</v>
      </c>
    </row>
    <row customHeight="1" r="32" ht="15.75">
      <c t="s" s="58" r="A32">
        <v>1852</v>
      </c>
      <c s="3" r="C32"/>
    </row>
    <row customHeight="1" r="33" ht="15.75">
      <c t="s" s="56" r="A33">
        <v>1853</v>
      </c>
      <c s="3" r="C33"/>
    </row>
    <row customHeight="1" r="34" ht="15.75">
      <c t="s" s="58" r="A34">
        <v>1854</v>
      </c>
      <c t="str" s="3" r="B34">
        <f>80+J3</f>
        <v>84</v>
      </c>
      <c t="s" s="23" r="C34">
        <v>1855</v>
      </c>
      <c t="s" s="23" r="D34">
        <v>1856</v>
      </c>
      <c t="str" s="3" r="E34">
        <f>9+L3/3</f>
        <v>11</v>
      </c>
      <c t="s" s="23" r="F34">
        <v>1857</v>
      </c>
      <c t="s" s="5" r="G34">
        <v>1858</v>
      </c>
      <c t="str" s="5" r="H34">
        <f>80+J3+10*LOG10((9+L3/3)/8)</f>
        <v>85.38302698</v>
      </c>
      <c t="s" s="5" r="I34">
        <v>1859</v>
      </c>
    </row>
    <row customHeight="1" r="35" ht="12.75">
      <c s="57" r="A35"/>
      <c s="3" r="C35"/>
      <c s="5" r="G35"/>
    </row>
    <row customHeight="1" r="36" ht="15.75">
      <c t="s" s="58" r="A36">
        <v>1860</v>
      </c>
      <c s="3" r="C36"/>
    </row>
    <row customHeight="1" r="37" ht="15.75">
      <c t="s" s="56" r="A37">
        <v>1861</v>
      </c>
      <c s="3" r="C37"/>
    </row>
    <row customHeight="1" r="38" ht="15.75">
      <c t="s" s="58" r="A38">
        <v>1862</v>
      </c>
      <c t="str" s="3" r="B38">
        <f>3+L3/10</f>
        <v>3.6</v>
      </c>
      <c t="s" s="23" r="C38">
        <v>1863</v>
      </c>
      <c t="s" s="23" r="D38">
        <v>1864</v>
      </c>
      <c t="str" s="3" r="E38">
        <f>80+L3/2</f>
        <v>83</v>
      </c>
      <c t="s" s="23" r="F38">
        <v>1865</v>
      </c>
      <c t="s" s="5" r="G38">
        <v>1866</v>
      </c>
      <c t="str" s="5" r="H38">
        <f>10*LOG10(((3+L3/10)*10^((80+L3/2)/10)+(1+K3/10)*10^((85+K3/4)/10)+(5+J3/3)*10^((78+I3/4)/10))/8)</f>
        <v>83.583566</v>
      </c>
      <c t="s" s="5" r="I38">
        <v>1867</v>
      </c>
    </row>
    <row customHeight="1" r="39" ht="15.75">
      <c t="s" s="58" r="A39">
        <v>1868</v>
      </c>
      <c t="str" s="3" r="B39">
        <f>1+K3/10</f>
        <v>1.5</v>
      </c>
      <c t="s" s="23" r="C39">
        <v>1869</v>
      </c>
      <c t="s" s="23" r="D39">
        <v>1870</v>
      </c>
      <c t="str" s="3" r="E39">
        <f>85+K3/4</f>
        <v>86.25</v>
      </c>
      <c t="s" s="23" r="F39">
        <v>1871</v>
      </c>
    </row>
    <row customHeight="1" r="40" ht="15.75">
      <c t="s" s="58" r="A40">
        <v>1872</v>
      </c>
      <c t="str" s="3" r="B40">
        <f>5+J3/3</f>
        <v>6.333333333</v>
      </c>
      <c t="s" s="23" r="C40">
        <v>1873</v>
      </c>
      <c t="s" s="23" r="D40">
        <v>1874</v>
      </c>
      <c t="str" s="3" r="E40">
        <f>78+I3/4</f>
        <v>78.75</v>
      </c>
      <c t="s" s="23" r="F40">
        <v>1875</v>
      </c>
    </row>
    <row customHeight="1" r="41" ht="15.75">
      <c s="58" r="A41"/>
      <c s="23" r="C41"/>
    </row>
    <row customHeight="1" r="42" ht="15.75">
      <c t="s" s="56" r="A42">
        <v>1876</v>
      </c>
      <c s="3" r="C42"/>
    </row>
    <row customHeight="1" r="43" ht="15.75">
      <c t="s" s="58" r="A43">
        <v>1877</v>
      </c>
      <c s="3" r="B43">
        <v>83.0</v>
      </c>
      <c t="s" s="23" r="C43">
        <v>1878</v>
      </c>
      <c t="s" s="23" r="D43">
        <v>1879</v>
      </c>
      <c t="str" s="3" r="E43">
        <f>85+L3/4</f>
        <v>86.5</v>
      </c>
      <c t="s" s="23" r="F43">
        <v>1880</v>
      </c>
      <c t="s" s="5" r="G43">
        <v>1881</v>
      </c>
      <c t="str" s="5" r="H43">
        <f>8*60*10^((83-(85+L3/4))/10)</f>
        <v>214.4081242</v>
      </c>
      <c t="s" s="5" r="I43">
        <v>1882</v>
      </c>
    </row>
    <row customHeight="1" r="44" ht="12.75">
      <c s="57" r="A44"/>
      <c s="3" r="C44"/>
    </row>
    <row customHeight="1" r="45" ht="15.75">
      <c t="s" s="58" r="A45">
        <v>1883</v>
      </c>
      <c s="3" r="C45"/>
    </row>
    <row customHeight="1" r="46" ht="15.75">
      <c t="s" s="56" r="A46">
        <v>1884</v>
      </c>
      <c s="3" r="C46"/>
    </row>
    <row customHeight="1" r="47" ht="15.75">
      <c t="s" s="58" r="A47">
        <v>1885</v>
      </c>
      <c t="str" s="3" r="B47">
        <f>100+K3</f>
        <v>105</v>
      </c>
      <c t="s" s="23" r="C47">
        <v>1886</v>
      </c>
      <c t="s" s="23" r="D47">
        <v>1887</v>
      </c>
      <c s="3" r="E47">
        <v>87.0</v>
      </c>
      <c t="s" s="23" r="F47">
        <v>1888</v>
      </c>
      <c t="s" s="5" r="G47">
        <v>1889</v>
      </c>
      <c t="str" s="5" r="H47">
        <f>INT(8*3600*10^((87-(100+K3))/10))</f>
        <v>456</v>
      </c>
      <c t="s" s="5" r="I47">
        <v>1890</v>
      </c>
    </row>
    <row customHeight="1" r="48" ht="12.75"/>
    <row customHeight="1" r="49" ht="12.75"/>
    <row customHeight="1" r="50" ht="12.75"/>
  </sheetData>
  <drawing r:id="rId1"/>
</worksheet>
</file>