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plied-Acoustics\Tests-2014\"/>
    </mc:Choice>
  </mc:AlternateContent>
  <bookViews>
    <workbookView xWindow="1050" yWindow="0" windowWidth="18150" windowHeight="11895"/>
  </bookViews>
  <sheets>
    <sheet name="Sheet1" sheetId="1" r:id="rId1"/>
  </sheets>
  <definedNames>
    <definedName name="delta">Sheet1!$B$32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37" i="1"/>
  <c r="D37" i="1"/>
  <c r="E37" i="1"/>
  <c r="F37" i="1"/>
  <c r="G37" i="1"/>
  <c r="B37" i="1"/>
  <c r="G36" i="1"/>
  <c r="F36" i="1"/>
  <c r="E36" i="1"/>
  <c r="D36" i="1"/>
  <c r="C36" i="1"/>
  <c r="B36" i="1"/>
  <c r="C35" i="1"/>
  <c r="D35" i="1"/>
  <c r="E35" i="1"/>
  <c r="F35" i="1"/>
  <c r="G35" i="1"/>
  <c r="B35" i="1"/>
  <c r="B32" i="1"/>
  <c r="B30" i="1"/>
  <c r="B29" i="1"/>
  <c r="B22" i="1"/>
  <c r="G21" i="1"/>
  <c r="F21" i="1"/>
  <c r="E21" i="1"/>
  <c r="D21" i="1"/>
  <c r="C21" i="1"/>
  <c r="B21" i="1"/>
  <c r="C15" i="1"/>
  <c r="C14" i="1"/>
  <c r="C13" i="1"/>
  <c r="C6" i="1"/>
  <c r="C5" i="1"/>
</calcChain>
</file>

<file path=xl/sharedStrings.xml><?xml version="1.0" encoding="utf-8"?>
<sst xmlns="http://schemas.openxmlformats.org/spreadsheetml/2006/main" count="60" uniqueCount="44">
  <si>
    <t>Power W =</t>
  </si>
  <si>
    <t>W</t>
  </si>
  <si>
    <t>Directovity =</t>
  </si>
  <si>
    <t>Distance =</t>
  </si>
  <si>
    <t>m</t>
  </si>
  <si>
    <t>SPL =</t>
  </si>
  <si>
    <t>Lw =</t>
  </si>
  <si>
    <t>dB</t>
  </si>
  <si>
    <t>N =</t>
  </si>
  <si>
    <t>veic/h</t>
  </si>
  <si>
    <t>V =</t>
  </si>
  <si>
    <t>km/h</t>
  </si>
  <si>
    <t>Lw(1car) =</t>
  </si>
  <si>
    <t>dB(A)</t>
  </si>
  <si>
    <t>d =</t>
  </si>
  <si>
    <t>a =</t>
  </si>
  <si>
    <t>Lw'(1m) =</t>
  </si>
  <si>
    <t>dB(A)/m</t>
  </si>
  <si>
    <t>Spherical Sound FIeld</t>
  </si>
  <si>
    <t>Cylindrical Sound Field</t>
  </si>
  <si>
    <t>Railway at</t>
  </si>
  <si>
    <t>f (Hz)</t>
  </si>
  <si>
    <t>1k</t>
  </si>
  <si>
    <t>2k</t>
  </si>
  <si>
    <t>4k</t>
  </si>
  <si>
    <t>SPL (dB)</t>
  </si>
  <si>
    <t>A-weight</t>
  </si>
  <si>
    <t>SPL (dBA))</t>
  </si>
  <si>
    <t>SPL,tot =</t>
  </si>
  <si>
    <t>Noise Barrier</t>
  </si>
  <si>
    <t>S</t>
  </si>
  <si>
    <t>R</t>
  </si>
  <si>
    <t>C</t>
  </si>
  <si>
    <t>Delta =</t>
  </si>
  <si>
    <t>=SC+CR-SR</t>
  </si>
  <si>
    <t>SC =</t>
  </si>
  <si>
    <t>CR =</t>
  </si>
  <si>
    <t>SR =</t>
  </si>
  <si>
    <t>N (Fresnel)</t>
  </si>
  <si>
    <t>2*delta/Lambda = 2* delta * f / 340</t>
  </si>
  <si>
    <t>Delta L =</t>
  </si>
  <si>
    <t>10*log10(2+5.5*N)</t>
  </si>
  <si>
    <t>Delta L</t>
  </si>
  <si>
    <t>SPL,bar (dBA)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</si>
</sst>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25</xdr:row>
      <xdr:rowOff>66675</xdr:rowOff>
    </xdr:from>
    <xdr:to>
      <xdr:col>7</xdr:col>
      <xdr:colOff>114300</xdr:colOff>
      <xdr:row>25</xdr:row>
      <xdr:rowOff>152400</xdr:rowOff>
    </xdr:to>
    <xdr:sp macro="" textlink="">
      <xdr:nvSpPr>
        <xdr:cNvPr id="2" name="Rectangle 1"/>
        <xdr:cNvSpPr/>
      </xdr:nvSpPr>
      <xdr:spPr>
        <a:xfrm>
          <a:off x="1676400" y="4829175"/>
          <a:ext cx="2705100" cy="85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585788</xdr:colOff>
      <xdr:row>22</xdr:row>
      <xdr:rowOff>166688</xdr:rowOff>
    </xdr:from>
    <xdr:to>
      <xdr:col>4</xdr:col>
      <xdr:colOff>38100</xdr:colOff>
      <xdr:row>25</xdr:row>
      <xdr:rowOff>52388</xdr:rowOff>
    </xdr:to>
    <xdr:sp macro="" textlink="">
      <xdr:nvSpPr>
        <xdr:cNvPr id="3" name="Rectangle 2"/>
        <xdr:cNvSpPr/>
      </xdr:nvSpPr>
      <xdr:spPr>
        <a:xfrm>
          <a:off x="2414588" y="4357688"/>
          <a:ext cx="61912" cy="457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104775</xdr:colOff>
      <xdr:row>24</xdr:row>
      <xdr:rowOff>90488</xdr:rowOff>
    </xdr:from>
    <xdr:to>
      <xdr:col>6</xdr:col>
      <xdr:colOff>433388</xdr:colOff>
      <xdr:row>24</xdr:row>
      <xdr:rowOff>95250</xdr:rowOff>
    </xdr:to>
    <xdr:cxnSp macro="">
      <xdr:nvCxnSpPr>
        <xdr:cNvPr id="5" name="Straight Arrow Connector 4"/>
        <xdr:cNvCxnSpPr/>
      </xdr:nvCxnSpPr>
      <xdr:spPr>
        <a:xfrm flipV="1">
          <a:off x="1933575" y="4662488"/>
          <a:ext cx="2157413" cy="47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24</xdr:row>
      <xdr:rowOff>38100</xdr:rowOff>
    </xdr:from>
    <xdr:to>
      <xdr:col>3</xdr:col>
      <xdr:colOff>171450</xdr:colOff>
      <xdr:row>24</xdr:row>
      <xdr:rowOff>161925</xdr:rowOff>
    </xdr:to>
    <xdr:sp macro="" textlink="">
      <xdr:nvSpPr>
        <xdr:cNvPr id="6" name="Oval 5"/>
        <xdr:cNvSpPr/>
      </xdr:nvSpPr>
      <xdr:spPr>
        <a:xfrm>
          <a:off x="1847850" y="4610100"/>
          <a:ext cx="152400" cy="1238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438150</xdr:colOff>
      <xdr:row>24</xdr:row>
      <xdr:rowOff>28575</xdr:rowOff>
    </xdr:from>
    <xdr:to>
      <xdr:col>6</xdr:col>
      <xdr:colOff>533400</xdr:colOff>
      <xdr:row>24</xdr:row>
      <xdr:rowOff>152400</xdr:rowOff>
    </xdr:to>
    <xdr:sp macro="" textlink="">
      <xdr:nvSpPr>
        <xdr:cNvPr id="7" name="Rectangle 6"/>
        <xdr:cNvSpPr/>
      </xdr:nvSpPr>
      <xdr:spPr>
        <a:xfrm>
          <a:off x="4095750" y="4600575"/>
          <a:ext cx="9525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95250</xdr:colOff>
      <xdr:row>22</xdr:row>
      <xdr:rowOff>166688</xdr:rowOff>
    </xdr:from>
    <xdr:to>
      <xdr:col>4</xdr:col>
      <xdr:colOff>7144</xdr:colOff>
      <xdr:row>24</xdr:row>
      <xdr:rowOff>38100</xdr:rowOff>
    </xdr:to>
    <xdr:cxnSp macro="">
      <xdr:nvCxnSpPr>
        <xdr:cNvPr id="9" name="Straight Connector 8"/>
        <xdr:cNvCxnSpPr>
          <a:stCxn id="3" idx="0"/>
          <a:endCxn id="6" idx="0"/>
        </xdr:cNvCxnSpPr>
      </xdr:nvCxnSpPr>
      <xdr:spPr>
        <a:xfrm flipH="1">
          <a:off x="1924050" y="4357688"/>
          <a:ext cx="521494" cy="2524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7144</xdr:colOff>
      <xdr:row>22</xdr:row>
      <xdr:rowOff>166688</xdr:rowOff>
    </xdr:from>
    <xdr:to>
      <xdr:col>6</xdr:col>
      <xdr:colOff>438150</xdr:colOff>
      <xdr:row>24</xdr:row>
      <xdr:rowOff>90488</xdr:rowOff>
    </xdr:to>
    <xdr:cxnSp macro="">
      <xdr:nvCxnSpPr>
        <xdr:cNvPr id="10" name="Straight Connector 9"/>
        <xdr:cNvCxnSpPr>
          <a:stCxn id="3" idx="0"/>
          <a:endCxn id="7" idx="1"/>
        </xdr:cNvCxnSpPr>
      </xdr:nvCxnSpPr>
      <xdr:spPr>
        <a:xfrm>
          <a:off x="2445544" y="4357688"/>
          <a:ext cx="1650206" cy="304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1" zoomScale="200" zoomScaleNormal="200" workbookViewId="0">
      <selection activeCell="B38" sqref="B38"/>
    </sheetView>
  </sheetViews>
  <sheetFormatPr defaultRowHeight="15" x14ac:dyDescent="0.25"/>
  <cols>
    <col min="1" max="1" width="12.140625" customWidth="1"/>
  </cols>
  <sheetData>
    <row r="1" spans="1:4" x14ac:dyDescent="0.25">
      <c r="A1" t="s">
        <v>18</v>
      </c>
    </row>
    <row r="2" spans="1:4" x14ac:dyDescent="0.25">
      <c r="A2" t="s">
        <v>0</v>
      </c>
      <c r="C2">
        <v>1</v>
      </c>
      <c r="D2" t="s">
        <v>1</v>
      </c>
    </row>
    <row r="3" spans="1:4" x14ac:dyDescent="0.25">
      <c r="A3" t="s">
        <v>2</v>
      </c>
      <c r="C3">
        <v>1</v>
      </c>
    </row>
    <row r="4" spans="1:4" x14ac:dyDescent="0.25">
      <c r="A4" t="s">
        <v>3</v>
      </c>
      <c r="C4">
        <v>10</v>
      </c>
      <c r="D4" t="s">
        <v>4</v>
      </c>
    </row>
    <row r="5" spans="1:4" x14ac:dyDescent="0.25">
      <c r="A5" t="s">
        <v>6</v>
      </c>
      <c r="C5">
        <f>10*LOG10(C2/0.000000000001)</f>
        <v>120</v>
      </c>
      <c r="D5" t="s">
        <v>7</v>
      </c>
    </row>
    <row r="6" spans="1:4" x14ac:dyDescent="0.25">
      <c r="A6" t="s">
        <v>5</v>
      </c>
      <c r="C6">
        <f>C5-11+10*LOG10(C3)-20*LOG10(C4)</f>
        <v>89</v>
      </c>
      <c r="D6" t="s">
        <v>7</v>
      </c>
    </row>
    <row r="8" spans="1:4" x14ac:dyDescent="0.25">
      <c r="A8" t="s">
        <v>19</v>
      </c>
    </row>
    <row r="9" spans="1:4" x14ac:dyDescent="0.25">
      <c r="A9" t="s">
        <v>8</v>
      </c>
      <c r="C9">
        <v>1000</v>
      </c>
      <c r="D9" t="s">
        <v>9</v>
      </c>
    </row>
    <row r="10" spans="1:4" x14ac:dyDescent="0.25">
      <c r="A10" t="s">
        <v>10</v>
      </c>
      <c r="C10">
        <v>100</v>
      </c>
      <c r="D10" t="s">
        <v>11</v>
      </c>
    </row>
    <row r="11" spans="1:4" x14ac:dyDescent="0.25">
      <c r="A11" t="s">
        <v>12</v>
      </c>
      <c r="C11">
        <v>100</v>
      </c>
      <c r="D11" t="s">
        <v>13</v>
      </c>
    </row>
    <row r="12" spans="1:4" x14ac:dyDescent="0.25">
      <c r="A12" t="s">
        <v>14</v>
      </c>
      <c r="C12">
        <v>50</v>
      </c>
      <c r="D12" t="s">
        <v>4</v>
      </c>
    </row>
    <row r="13" spans="1:4" x14ac:dyDescent="0.25">
      <c r="A13" t="s">
        <v>15</v>
      </c>
      <c r="C13">
        <f>C10/C9*1000</f>
        <v>100</v>
      </c>
      <c r="D13" t="s">
        <v>4</v>
      </c>
    </row>
    <row r="14" spans="1:4" x14ac:dyDescent="0.25">
      <c r="A14" t="s">
        <v>16</v>
      </c>
      <c r="C14">
        <f>C11-10*LOG10(C13)</f>
        <v>80</v>
      </c>
      <c r="D14" t="s">
        <v>17</v>
      </c>
    </row>
    <row r="15" spans="1:4" x14ac:dyDescent="0.25">
      <c r="A15" t="s">
        <v>5</v>
      </c>
      <c r="C15">
        <f>C14-6-10*LOG10(C12)</f>
        <v>57.010299956639813</v>
      </c>
      <c r="D15" t="s">
        <v>13</v>
      </c>
    </row>
    <row r="17" spans="1:8" x14ac:dyDescent="0.25">
      <c r="A17" t="s">
        <v>20</v>
      </c>
      <c r="B17">
        <v>25</v>
      </c>
      <c r="C17" t="s">
        <v>4</v>
      </c>
    </row>
    <row r="18" spans="1:8" x14ac:dyDescent="0.25">
      <c r="A18" t="s">
        <v>21</v>
      </c>
      <c r="B18">
        <v>125</v>
      </c>
      <c r="C18">
        <v>250</v>
      </c>
      <c r="D18">
        <v>500</v>
      </c>
      <c r="E18" t="s">
        <v>22</v>
      </c>
      <c r="F18" t="s">
        <v>23</v>
      </c>
      <c r="G18" t="s">
        <v>24</v>
      </c>
    </row>
    <row r="19" spans="1:8" x14ac:dyDescent="0.25">
      <c r="A19" t="s">
        <v>25</v>
      </c>
      <c r="B19">
        <v>80</v>
      </c>
      <c r="C19">
        <v>75</v>
      </c>
      <c r="D19">
        <v>80</v>
      </c>
      <c r="E19">
        <v>82</v>
      </c>
      <c r="F19">
        <v>84</v>
      </c>
      <c r="G19">
        <v>80</v>
      </c>
    </row>
    <row r="20" spans="1:8" x14ac:dyDescent="0.25">
      <c r="A20" t="s">
        <v>26</v>
      </c>
      <c r="B20">
        <v>-16.100000000000001</v>
      </c>
      <c r="C20">
        <v>-8.6</v>
      </c>
      <c r="D20">
        <v>-3.2</v>
      </c>
      <c r="E20">
        <v>0</v>
      </c>
      <c r="F20">
        <v>1.2</v>
      </c>
      <c r="G20">
        <v>1</v>
      </c>
    </row>
    <row r="21" spans="1:8" x14ac:dyDescent="0.25">
      <c r="A21" s="1" t="s">
        <v>27</v>
      </c>
      <c r="B21" s="1">
        <f>B19+B20</f>
        <v>63.9</v>
      </c>
      <c r="C21" s="1">
        <f t="shared" ref="C21:G21" si="0">C19+C20</f>
        <v>66.400000000000006</v>
      </c>
      <c r="D21" s="1">
        <f t="shared" si="0"/>
        <v>76.8</v>
      </c>
      <c r="E21" s="1">
        <f t="shared" si="0"/>
        <v>82</v>
      </c>
      <c r="F21" s="1">
        <f t="shared" si="0"/>
        <v>85.2</v>
      </c>
      <c r="G21" s="1">
        <f t="shared" si="0"/>
        <v>81</v>
      </c>
    </row>
    <row r="22" spans="1:8" x14ac:dyDescent="0.25">
      <c r="A22" s="1" t="s">
        <v>28</v>
      </c>
      <c r="B22" s="4">
        <f>10*LOG10(10^(B21/10)+10^(C21/10)+10^(D21/10)+10^(E21/10)+10^(F21/10)+10^(G21/10))</f>
        <v>88.262017396900404</v>
      </c>
      <c r="C22" s="1" t="s">
        <v>13</v>
      </c>
    </row>
    <row r="23" spans="1:8" x14ac:dyDescent="0.25">
      <c r="E23" t="s">
        <v>32</v>
      </c>
    </row>
    <row r="24" spans="1:8" x14ac:dyDescent="0.25">
      <c r="A24" t="s">
        <v>29</v>
      </c>
    </row>
    <row r="25" spans="1:8" x14ac:dyDescent="0.25">
      <c r="C25" s="2" t="s">
        <v>30</v>
      </c>
      <c r="H25" t="s">
        <v>31</v>
      </c>
    </row>
    <row r="28" spans="1:8" x14ac:dyDescent="0.25">
      <c r="A28" t="s">
        <v>33</v>
      </c>
      <c r="B28" s="3" t="s">
        <v>34</v>
      </c>
    </row>
    <row r="29" spans="1:8" x14ac:dyDescent="0.25">
      <c r="A29" t="s">
        <v>35</v>
      </c>
      <c r="B29">
        <f>SQRT(5^2+3^2)</f>
        <v>5.8309518948453007</v>
      </c>
      <c r="C29" t="s">
        <v>4</v>
      </c>
    </row>
    <row r="30" spans="1:8" x14ac:dyDescent="0.25">
      <c r="A30" t="s">
        <v>36</v>
      </c>
      <c r="B30">
        <f>SQRT(3^2+20^2)</f>
        <v>20.223748416156685</v>
      </c>
      <c r="C30" t="s">
        <v>4</v>
      </c>
      <c r="D30" t="s">
        <v>8</v>
      </c>
      <c r="E30" s="3" t="s">
        <v>39</v>
      </c>
    </row>
    <row r="31" spans="1:8" x14ac:dyDescent="0.25">
      <c r="A31" t="s">
        <v>37</v>
      </c>
      <c r="B31">
        <v>25</v>
      </c>
      <c r="C31" t="s">
        <v>4</v>
      </c>
      <c r="D31" t="s">
        <v>40</v>
      </c>
      <c r="E31" s="3" t="s">
        <v>41</v>
      </c>
    </row>
    <row r="32" spans="1:8" x14ac:dyDescent="0.25">
      <c r="A32" t="s">
        <v>33</v>
      </c>
      <c r="B32">
        <f>B29+B30-B31</f>
        <v>1.0547003110019872</v>
      </c>
      <c r="C32" t="s">
        <v>4</v>
      </c>
    </row>
    <row r="34" spans="1:7" x14ac:dyDescent="0.25">
      <c r="A34" t="s">
        <v>21</v>
      </c>
      <c r="B34">
        <v>125</v>
      </c>
      <c r="C34">
        <v>250</v>
      </c>
      <c r="D34">
        <v>500</v>
      </c>
      <c r="E34">
        <v>1000</v>
      </c>
      <c r="F34">
        <v>2000</v>
      </c>
      <c r="G34">
        <v>4000</v>
      </c>
    </row>
    <row r="35" spans="1:7" x14ac:dyDescent="0.25">
      <c r="A35" t="s">
        <v>38</v>
      </c>
      <c r="B35">
        <f>2*delta*B34/340</f>
        <v>0.77551493456028475</v>
      </c>
      <c r="C35">
        <f>2*delta*C34/340</f>
        <v>1.5510298691205695</v>
      </c>
      <c r="D35">
        <f>2*delta*D34/340</f>
        <v>3.102059738241139</v>
      </c>
      <c r="E35">
        <f>2*delta*E34/340</f>
        <v>6.204119476482278</v>
      </c>
      <c r="F35">
        <f>2*delta*F34/340</f>
        <v>12.408238952964556</v>
      </c>
      <c r="G35">
        <f>2*delta*G34/340</f>
        <v>24.816477905929112</v>
      </c>
    </row>
    <row r="36" spans="1:7" x14ac:dyDescent="0.25">
      <c r="A36" t="s">
        <v>42</v>
      </c>
      <c r="B36">
        <f>10*LOG10(2+5.5*B35)</f>
        <v>7.9694409891854043</v>
      </c>
      <c r="C36">
        <f t="shared" ref="C36:G36" si="1">10*LOG10(2+5.5*C35)</f>
        <v>10.224557675871901</v>
      </c>
      <c r="D36">
        <f t="shared" si="1"/>
        <v>12.80153167357415</v>
      </c>
      <c r="E36">
        <f t="shared" si="1"/>
        <v>15.577796887730841</v>
      </c>
      <c r="F36">
        <f t="shared" si="1"/>
        <v>18.466173596516199</v>
      </c>
      <c r="G36">
        <f t="shared" si="1"/>
        <v>21.414203861369824</v>
      </c>
    </row>
    <row r="37" spans="1:7" x14ac:dyDescent="0.25">
      <c r="A37" s="1" t="s">
        <v>43</v>
      </c>
      <c r="B37" s="1">
        <f>B21-B36</f>
        <v>55.930559010814591</v>
      </c>
      <c r="C37" s="1">
        <f t="shared" ref="C37:G37" si="2">C21-C36</f>
        <v>56.175442324128106</v>
      </c>
      <c r="D37" s="1">
        <f t="shared" si="2"/>
        <v>63.998468326425851</v>
      </c>
      <c r="E37" s="1">
        <f t="shared" si="2"/>
        <v>66.422203112269159</v>
      </c>
      <c r="F37" s="1">
        <f t="shared" si="2"/>
        <v>66.733826403483803</v>
      </c>
      <c r="G37" s="1">
        <f t="shared" si="2"/>
        <v>59.585796138630172</v>
      </c>
    </row>
    <row r="38" spans="1:7" x14ac:dyDescent="0.25">
      <c r="A38" s="1" t="s">
        <v>28</v>
      </c>
      <c r="B38" s="4">
        <f>10*LOG10(10^(B37/10)+10^(C37/10)+10^(D37/10)+10^(E37/10)+10^(F37/10)+10^(G37/10))</f>
        <v>71.247585178904529</v>
      </c>
      <c r="C38" s="1" t="s">
        <v>13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delta</vt:lpstr>
    </vt:vector>
  </TitlesOfParts>
  <Company>UNIPR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2014-10-24T13:03:02Z</dcterms:created>
  <dcterms:modified xsi:type="dcterms:W3CDTF">2014-10-24T13:48:46Z</dcterms:modified>
</cp:coreProperties>
</file>