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0-26\"/>
    </mc:Choice>
  </mc:AlternateContent>
  <xr:revisionPtr revIDLastSave="0" documentId="13_ncr:1_{AEF765B3-E161-42E1-9F9D-981AF869097B}" xr6:coauthVersionLast="47" xr6:coauthVersionMax="47" xr10:uidLastSave="{00000000-0000-0000-0000-000000000000}"/>
  <bookViews>
    <workbookView xWindow="2616" yWindow="1536" windowWidth="16476" windowHeight="9264" activeTab="2" xr2:uid="{86E222F1-A4CE-4ED5-9110-27DFC4D791B1}"/>
  </bookViews>
  <sheets>
    <sheet name="Sheet1" sheetId="1" r:id="rId1"/>
    <sheet name="Sheet2" sheetId="2" r:id="rId2"/>
    <sheet name="Conducibilità e trasmittanze" sheetId="3" r:id="rId3"/>
  </sheets>
  <definedNames>
    <definedName name="cparia">Sheet2!$B$28</definedName>
    <definedName name="DeltaT">Sheet1!$B$8</definedName>
    <definedName name="h_in">Sheet2!$B$5</definedName>
    <definedName name="h_out">Sheet2!$B$6</definedName>
    <definedName name="L">Sheet1!$B$5</definedName>
    <definedName name="L_2">Sheet1!$B$18</definedName>
    <definedName name="L_3">Sheet1!$B$29</definedName>
    <definedName name="Lam">Sheet2!$B$7</definedName>
    <definedName name="Lambda">Sheet1!$B$9</definedName>
    <definedName name="Lambda_pol">Sheet2!$C$33</definedName>
    <definedName name="Lambda3">Sheet1!$B$30</definedName>
    <definedName name="Lamda2">Sheet1!$B$19</definedName>
    <definedName name="lato">Sheet2!$G$24</definedName>
    <definedName name="LL">Sheet2!$B$9</definedName>
    <definedName name="LL_2">Sheet2!$E$32</definedName>
    <definedName name="Mpunto">Sheet2!$D$26</definedName>
    <definedName name="Qdisp_tot">Sheet2!$E$30</definedName>
    <definedName name="Qpunto">Sheet1!$D$12</definedName>
    <definedName name="Qpunto_vent">Sheet2!$E$27</definedName>
    <definedName name="Qpunto2">Sheet1!$D$22</definedName>
    <definedName name="Qpunto3">Sheet1!$D$33</definedName>
    <definedName name="Qpuntotot">Sheet2!$D$19</definedName>
    <definedName name="R_1">Sheet1!$E$15</definedName>
    <definedName name="R_2">Sheet1!$D$20</definedName>
    <definedName name="R_3">Sheet1!$D$31</definedName>
    <definedName name="rho_aria">Sheet2!$C$25</definedName>
    <definedName name="RRtot">Sheet1!$D$32</definedName>
    <definedName name="Rtot">Sheet1!$D$21</definedName>
    <definedName name="S">Sheet1!$B$4</definedName>
    <definedName name="SS">Sheet2!$B$8</definedName>
    <definedName name="T_1">Sheet1!$B$6</definedName>
    <definedName name="T_2">Sheet1!$B$7</definedName>
    <definedName name="T_in">Sheet2!$B$3</definedName>
    <definedName name="T_out">Sheet2!$B$4</definedName>
    <definedName name="Vpunto">Sheet2!$C$24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D36" i="2"/>
  <c r="G35" i="2"/>
  <c r="E30" i="2"/>
  <c r="E27" i="2"/>
  <c r="D26" i="2"/>
  <c r="C24" i="2"/>
  <c r="B22" i="2"/>
  <c r="G24" i="2"/>
  <c r="D19" i="2"/>
  <c r="D16" i="2"/>
  <c r="D12" i="2"/>
  <c r="D31" i="1"/>
  <c r="D32" i="1" s="1"/>
  <c r="D33" i="1" s="1"/>
  <c r="D22" i="1"/>
  <c r="D20" i="1"/>
  <c r="D12" i="1"/>
  <c r="B8" i="1"/>
  <c r="E15" i="1" s="1"/>
  <c r="D21" i="1" s="1"/>
</calcChain>
</file>

<file path=xl/sharedStrings.xml><?xml version="1.0" encoding="utf-8"?>
<sst xmlns="http://schemas.openxmlformats.org/spreadsheetml/2006/main" count="112" uniqueCount="68">
  <si>
    <t>Esercizio conduzione lastra piana omogenea</t>
  </si>
  <si>
    <t>Dati:</t>
  </si>
  <si>
    <t>m2</t>
  </si>
  <si>
    <t>S =</t>
  </si>
  <si>
    <t>L =</t>
  </si>
  <si>
    <t>T_1 =</t>
  </si>
  <si>
    <t>°C</t>
  </si>
  <si>
    <t>T_2 =</t>
  </si>
  <si>
    <t>DeltaT =</t>
  </si>
  <si>
    <t>Lambda =</t>
  </si>
  <si>
    <t>W/mK</t>
  </si>
  <si>
    <t>=</t>
  </si>
  <si>
    <t>W</t>
  </si>
  <si>
    <t>K/W</t>
  </si>
  <si>
    <t>Aggiungo uno strato di calcestruzzo</t>
  </si>
  <si>
    <t>L_2 =</t>
  </si>
  <si>
    <t>m</t>
  </si>
  <si>
    <t>Lambda2=</t>
  </si>
  <si>
    <t>Resistenza Termica R_1 = Delta/Qpunto =</t>
  </si>
  <si>
    <t>R_2  = L_2/(Lambda2*S) =</t>
  </si>
  <si>
    <t>Rtot= R_1 + R_2 =</t>
  </si>
  <si>
    <t>Qpunto2 = DeltaT/Rtot =</t>
  </si>
  <si>
    <t>Aggungo un ulteriore strato isolante (polistirolo)</t>
  </si>
  <si>
    <t>L_3 =</t>
  </si>
  <si>
    <t>Lambda3=</t>
  </si>
  <si>
    <t>R_3  = L_3/(Lambda3*S) =</t>
  </si>
  <si>
    <t>Rtot = R_1+R_2+R_3 =</t>
  </si>
  <si>
    <t>Qpunto3 = DeltaT/Rtot =</t>
  </si>
  <si>
    <t>Esercizio 2 - parete con strati convettivi</t>
  </si>
  <si>
    <t>T_in =</t>
  </si>
  <si>
    <t>T_out =</t>
  </si>
  <si>
    <t>h_in =</t>
  </si>
  <si>
    <t>W/m2K</t>
  </si>
  <si>
    <t>h_out =</t>
  </si>
  <si>
    <t>mattoni pieni</t>
  </si>
  <si>
    <t>W/m2</t>
  </si>
  <si>
    <t>Qpunto = qpunto*S =</t>
  </si>
  <si>
    <t>Stot =</t>
  </si>
  <si>
    <t>Qpuntotot = qpunto*Stot =</t>
  </si>
  <si>
    <t>V =</t>
  </si>
  <si>
    <t>Cubo con lato 3.16 m</t>
  </si>
  <si>
    <t>s =</t>
  </si>
  <si>
    <t>lato =</t>
  </si>
  <si>
    <t>m3</t>
  </si>
  <si>
    <t>Calcolo dispersione ricambio aria</t>
  </si>
  <si>
    <t>1 volume/h</t>
  </si>
  <si>
    <t>Vpunto = V/3600 =</t>
  </si>
  <si>
    <t>m3/s</t>
  </si>
  <si>
    <t>Rho_aria =</t>
  </si>
  <si>
    <t>kg/m3</t>
  </si>
  <si>
    <t>Mpunto = Vpunto*rho_aria =</t>
  </si>
  <si>
    <t>kg/s</t>
  </si>
  <si>
    <t>Qpunto_vent = Mpunto*cparia*DeltaT =</t>
  </si>
  <si>
    <t>cparia =</t>
  </si>
  <si>
    <t>J/kgK</t>
  </si>
  <si>
    <t>Qdisp_tot = Qpuntotot+Qpunto_vent =</t>
  </si>
  <si>
    <t>Aggiungo uno spessore di polistirolo L2 =</t>
  </si>
  <si>
    <t>Lambda_pol =</t>
  </si>
  <si>
    <t>qpunto2 = DeltaT(1/hin+L/lambda+L2/Lambda_pol+1/hout) =</t>
  </si>
  <si>
    <t>Qdisp_tot2 = Qpunto2tot+Qpunto_vent =</t>
  </si>
  <si>
    <t>Qpunto2tot = qpunto2*Stot =</t>
  </si>
  <si>
    <t>Proprietà di alcuni materiali da costruzione</t>
  </si>
  <si>
    <t>U =</t>
  </si>
  <si>
    <t>Trasmittanza della parete</t>
  </si>
  <si>
    <t>con malta tradizionale</t>
  </si>
  <si>
    <t>con malta isolante</t>
  </si>
  <si>
    <t>Blocco Poroton</t>
  </si>
  <si>
    <t>Lecablocco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</si>
</sst>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10</xdr:row>
      <xdr:rowOff>50801</xdr:rowOff>
    </xdr:from>
    <xdr:to>
      <xdr:col>2</xdr:col>
      <xdr:colOff>406400</xdr:colOff>
      <xdr:row>13</xdr:row>
      <xdr:rowOff>9933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2911B8-0AE5-E0A2-6CA9-0EA3910C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879601"/>
          <a:ext cx="1595120" cy="507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</xdr:row>
      <xdr:rowOff>30480</xdr:rowOff>
    </xdr:from>
    <xdr:to>
      <xdr:col>4</xdr:col>
      <xdr:colOff>152400</xdr:colOff>
      <xdr:row>9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3A3F3D6-D94A-F5A0-3697-53A3939D06D8}"/>
            </a:ext>
          </a:extLst>
        </xdr:cNvPr>
        <xdr:cNvSpPr/>
      </xdr:nvSpPr>
      <xdr:spPr>
        <a:xfrm>
          <a:off x="2438400" y="396240"/>
          <a:ext cx="152400" cy="12496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203200</xdr:colOff>
      <xdr:row>15</xdr:row>
      <xdr:rowOff>157480</xdr:rowOff>
    </xdr:from>
    <xdr:to>
      <xdr:col>5</xdr:col>
      <xdr:colOff>355600</xdr:colOff>
      <xdr:row>22</xdr:row>
      <xdr:rowOff>127000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4D7A37C-D81C-4C50-BE49-EE24B230CE2F}"/>
            </a:ext>
          </a:extLst>
        </xdr:cNvPr>
        <xdr:cNvSpPr/>
      </xdr:nvSpPr>
      <xdr:spPr>
        <a:xfrm>
          <a:off x="3251200" y="2900680"/>
          <a:ext cx="152400" cy="12496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365760</xdr:colOff>
      <xdr:row>15</xdr:row>
      <xdr:rowOff>157480</xdr:rowOff>
    </xdr:from>
    <xdr:to>
      <xdr:col>6</xdr:col>
      <xdr:colOff>66040</xdr:colOff>
      <xdr:row>22</xdr:row>
      <xdr:rowOff>127000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64FD67B-D090-4A81-899C-B7F43F0D889E}"/>
            </a:ext>
          </a:extLst>
        </xdr:cNvPr>
        <xdr:cNvSpPr/>
      </xdr:nvSpPr>
      <xdr:spPr>
        <a:xfrm>
          <a:off x="3413760" y="2900680"/>
          <a:ext cx="309880" cy="1249680"/>
        </a:xfrm>
        <a:prstGeom prst="rect">
          <a:avLst/>
        </a:prstGeom>
        <a:solidFill>
          <a:srgbClr val="92D05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86360</xdr:colOff>
      <xdr:row>22</xdr:row>
      <xdr:rowOff>152400</xdr:rowOff>
    </xdr:from>
    <xdr:to>
      <xdr:col>3</xdr:col>
      <xdr:colOff>436880</xdr:colOff>
      <xdr:row>26</xdr:row>
      <xdr:rowOff>69753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E4A9CF2-2F8B-A052-5FFB-52D23AF68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" y="4175760"/>
          <a:ext cx="2179320" cy="648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137160</xdr:rowOff>
    </xdr:from>
    <xdr:to>
      <xdr:col>3</xdr:col>
      <xdr:colOff>624346</xdr:colOff>
      <xdr:row>36</xdr:row>
      <xdr:rowOff>132080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C1045B9-6386-99EF-48F2-2E14F62B5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0"/>
          <a:ext cx="2453146" cy="54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218440</xdr:colOff>
      <xdr:row>27</xdr:row>
      <xdr:rowOff>30480</xdr:rowOff>
    </xdr:from>
    <xdr:to>
      <xdr:col>5</xdr:col>
      <xdr:colOff>370840</xdr:colOff>
      <xdr:row>34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F230C5B9-2F73-4E0F-9FD1-75B485F10E56}"/>
            </a:ext>
          </a:extLst>
        </xdr:cNvPr>
        <xdr:cNvSpPr/>
      </xdr:nvSpPr>
      <xdr:spPr>
        <a:xfrm>
          <a:off x="3368040" y="4968240"/>
          <a:ext cx="152400" cy="12496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381000</xdr:colOff>
      <xdr:row>27</xdr:row>
      <xdr:rowOff>30480</xdr:rowOff>
    </xdr:from>
    <xdr:to>
      <xdr:col>6</xdr:col>
      <xdr:colOff>81280</xdr:colOff>
      <xdr:row>34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3C59345-EA3A-4438-92BC-1CF6A652DE6F}"/>
            </a:ext>
          </a:extLst>
        </xdr:cNvPr>
        <xdr:cNvSpPr/>
      </xdr:nvSpPr>
      <xdr:spPr>
        <a:xfrm>
          <a:off x="3530600" y="4968240"/>
          <a:ext cx="309880" cy="1249680"/>
        </a:xfrm>
        <a:prstGeom prst="rect">
          <a:avLst/>
        </a:prstGeom>
        <a:solidFill>
          <a:srgbClr val="92D05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91440</xdr:colOff>
      <xdr:row>27</xdr:row>
      <xdr:rowOff>30480</xdr:rowOff>
    </xdr:from>
    <xdr:to>
      <xdr:col>6</xdr:col>
      <xdr:colOff>243840</xdr:colOff>
      <xdr:row>34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9F371E76-E6CA-4477-B8A0-0B552F2A3778}"/>
            </a:ext>
          </a:extLst>
        </xdr:cNvPr>
        <xdr:cNvSpPr/>
      </xdr:nvSpPr>
      <xdr:spPr>
        <a:xfrm>
          <a:off x="3850640" y="4968240"/>
          <a:ext cx="152400" cy="124968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16809</xdr:colOff>
      <xdr:row>10</xdr:row>
      <xdr:rowOff>5603</xdr:rowOff>
    </xdr:from>
    <xdr:to>
      <xdr:col>2</xdr:col>
      <xdr:colOff>435909</xdr:colOff>
      <xdr:row>14</xdr:row>
      <xdr:rowOff>5603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C83C2C-21CE-5519-D398-E540180D6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9" y="1854574"/>
          <a:ext cx="1640541" cy="73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593912</xdr:colOff>
      <xdr:row>17</xdr:row>
      <xdr:rowOff>39221</xdr:rowOff>
    </xdr:from>
    <xdr:to>
      <xdr:col>6</xdr:col>
      <xdr:colOff>184897</xdr:colOff>
      <xdr:row>21</xdr:row>
      <xdr:rowOff>89647</xdr:rowOff>
    </xdr:to>
    <xdr:sp macro="" textlink="">
      <xdr:nvSpPr>
        <xdr:cNvPr id="3" name="Cube 2">
          <a:extLst>
            <a:ext uri="{FF2B5EF4-FFF2-40B4-BE49-F238E27FC236}">
              <a16:creationId xmlns:a16="http://schemas.microsoft.com/office/drawing/2014/main" id="{DA4ECF0F-34C3-4BD5-7F91-05645995DA5E}"/>
            </a:ext>
          </a:extLst>
        </xdr:cNvPr>
        <xdr:cNvSpPr/>
      </xdr:nvSpPr>
      <xdr:spPr>
        <a:xfrm>
          <a:off x="3036794" y="3182471"/>
          <a:ext cx="812427" cy="790014"/>
        </a:xfrm>
        <a:prstGeom prst="cub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4</xdr:col>
      <xdr:colOff>526677</xdr:colOff>
      <xdr:row>1</xdr:row>
      <xdr:rowOff>89647</xdr:rowOff>
    </xdr:from>
    <xdr:to>
      <xdr:col>9</xdr:col>
      <xdr:colOff>71927</xdr:colOff>
      <xdr:row>10</xdr:row>
      <xdr:rowOff>22411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E3A708-6151-044D-4973-07166CE48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9559" y="274544"/>
          <a:ext cx="2598853" cy="1596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2E220-DD03-4C58-B715-DF736ACB6E17}">
  <dimension ref="A1:F33"/>
  <sheetViews>
    <sheetView topLeftCell="A30" zoomScale="150" zoomScaleNormal="150" workbookViewId="0">
      <selection activeCell="B4" sqref="B4"/>
    </sheetView>
  </sheetViews>
  <sheetFormatPr defaultRowHeight="14.4" x14ac:dyDescent="0.3"/>
  <cols>
    <col min="4" max="4" width="10.33203125" customWidth="1"/>
  </cols>
  <sheetData>
    <row r="1" spans="1:6" x14ac:dyDescent="0.3">
      <c r="A1" t="s">
        <v>0</v>
      </c>
    </row>
    <row r="3" spans="1:6" x14ac:dyDescent="0.3">
      <c r="A3" t="s">
        <v>1</v>
      </c>
    </row>
    <row r="4" spans="1:6" x14ac:dyDescent="0.3">
      <c r="A4" t="s">
        <v>3</v>
      </c>
      <c r="B4">
        <v>10</v>
      </c>
      <c r="C4" t="s">
        <v>2</v>
      </c>
    </row>
    <row r="5" spans="1:6" x14ac:dyDescent="0.3">
      <c r="A5" t="s">
        <v>4</v>
      </c>
      <c r="B5">
        <v>0.05</v>
      </c>
      <c r="C5" t="s">
        <v>2</v>
      </c>
    </row>
    <row r="6" spans="1:6" x14ac:dyDescent="0.3">
      <c r="A6" t="s">
        <v>5</v>
      </c>
      <c r="B6">
        <v>20</v>
      </c>
      <c r="C6" t="s">
        <v>6</v>
      </c>
    </row>
    <row r="7" spans="1:6" x14ac:dyDescent="0.3">
      <c r="A7" t="s">
        <v>7</v>
      </c>
      <c r="B7">
        <v>0</v>
      </c>
      <c r="C7" t="s">
        <v>6</v>
      </c>
    </row>
    <row r="8" spans="1:6" x14ac:dyDescent="0.3">
      <c r="A8" t="s">
        <v>8</v>
      </c>
      <c r="B8">
        <f>T_1-T_2</f>
        <v>20</v>
      </c>
      <c r="C8" t="s">
        <v>6</v>
      </c>
    </row>
    <row r="9" spans="1:6" x14ac:dyDescent="0.3">
      <c r="A9" t="s">
        <v>9</v>
      </c>
      <c r="B9">
        <v>0.4</v>
      </c>
      <c r="C9" t="s">
        <v>10</v>
      </c>
    </row>
    <row r="12" spans="1:6" x14ac:dyDescent="0.3">
      <c r="C12" s="1" t="s">
        <v>11</v>
      </c>
      <c r="D12">
        <f>Lambda/L*(T_1-T_2)*S</f>
        <v>1600</v>
      </c>
      <c r="E12" t="s">
        <v>12</v>
      </c>
    </row>
    <row r="15" spans="1:6" x14ac:dyDescent="0.3">
      <c r="A15" t="s">
        <v>18</v>
      </c>
      <c r="E15">
        <f>DeltaT/Qpunto</f>
        <v>1.2500000000000001E-2</v>
      </c>
      <c r="F15" t="s">
        <v>13</v>
      </c>
    </row>
    <row r="17" spans="1:5" x14ac:dyDescent="0.3">
      <c r="A17" t="s">
        <v>14</v>
      </c>
    </row>
    <row r="18" spans="1:5" x14ac:dyDescent="0.3">
      <c r="A18" t="s">
        <v>15</v>
      </c>
      <c r="B18">
        <v>0.1</v>
      </c>
      <c r="C18" t="s">
        <v>16</v>
      </c>
    </row>
    <row r="19" spans="1:5" x14ac:dyDescent="0.3">
      <c r="A19" t="s">
        <v>17</v>
      </c>
      <c r="B19">
        <v>1.5</v>
      </c>
      <c r="C19" t="s">
        <v>10</v>
      </c>
    </row>
    <row r="20" spans="1:5" x14ac:dyDescent="0.3">
      <c r="A20" t="s">
        <v>19</v>
      </c>
      <c r="D20">
        <f>L_2/(Lamda2*S)</f>
        <v>6.6666666666666671E-3</v>
      </c>
      <c r="E20" t="s">
        <v>13</v>
      </c>
    </row>
    <row r="21" spans="1:5" x14ac:dyDescent="0.3">
      <c r="A21" t="s">
        <v>20</v>
      </c>
      <c r="D21">
        <f>R_1+R_2</f>
        <v>1.9166666666666669E-2</v>
      </c>
      <c r="E21" t="s">
        <v>13</v>
      </c>
    </row>
    <row r="22" spans="1:5" x14ac:dyDescent="0.3">
      <c r="A22" t="s">
        <v>21</v>
      </c>
      <c r="D22">
        <f>DeltaT/Rtot</f>
        <v>1043.478260869565</v>
      </c>
      <c r="E22" t="s">
        <v>12</v>
      </c>
    </row>
    <row r="28" spans="1:5" x14ac:dyDescent="0.3">
      <c r="A28" t="s">
        <v>22</v>
      </c>
    </row>
    <row r="29" spans="1:5" x14ac:dyDescent="0.3">
      <c r="A29" t="s">
        <v>23</v>
      </c>
      <c r="B29">
        <v>0.12</v>
      </c>
      <c r="C29" t="s">
        <v>16</v>
      </c>
    </row>
    <row r="30" spans="1:5" x14ac:dyDescent="0.3">
      <c r="A30" t="s">
        <v>24</v>
      </c>
      <c r="B30">
        <v>0.04</v>
      </c>
      <c r="C30" t="s">
        <v>10</v>
      </c>
    </row>
    <row r="31" spans="1:5" x14ac:dyDescent="0.3">
      <c r="A31" t="s">
        <v>25</v>
      </c>
      <c r="D31">
        <f>L_3/(Lambda3*S)</f>
        <v>0.3</v>
      </c>
      <c r="E31" t="s">
        <v>13</v>
      </c>
    </row>
    <row r="32" spans="1:5" x14ac:dyDescent="0.3">
      <c r="A32" t="s">
        <v>26</v>
      </c>
      <c r="D32">
        <f>R_1+R_2+R_3</f>
        <v>0.31916666666666665</v>
      </c>
      <c r="E32" t="s">
        <v>13</v>
      </c>
    </row>
    <row r="33" spans="1:5" x14ac:dyDescent="0.3">
      <c r="A33" t="s">
        <v>27</v>
      </c>
      <c r="D33" s="2">
        <f>DeltaT/RRtot</f>
        <v>62.663185378590079</v>
      </c>
      <c r="E33" s="2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C9B5-FFAF-4315-895B-8DA9ED4E581A}">
  <dimension ref="A1:H37"/>
  <sheetViews>
    <sheetView topLeftCell="A20" zoomScale="136" zoomScaleNormal="136" workbookViewId="0">
      <selection activeCell="E37" sqref="E37"/>
    </sheetView>
  </sheetViews>
  <sheetFormatPr defaultRowHeight="14.4" x14ac:dyDescent="0.3"/>
  <sheetData>
    <row r="1" spans="1:5" x14ac:dyDescent="0.3">
      <c r="A1" t="s">
        <v>28</v>
      </c>
    </row>
    <row r="3" spans="1:5" x14ac:dyDescent="0.3">
      <c r="A3" t="s">
        <v>29</v>
      </c>
      <c r="B3">
        <v>20</v>
      </c>
      <c r="C3" t="s">
        <v>6</v>
      </c>
    </row>
    <row r="4" spans="1:5" x14ac:dyDescent="0.3">
      <c r="A4" t="s">
        <v>30</v>
      </c>
      <c r="B4">
        <v>0</v>
      </c>
      <c r="C4" t="s">
        <v>6</v>
      </c>
    </row>
    <row r="5" spans="1:5" x14ac:dyDescent="0.3">
      <c r="A5" t="s">
        <v>31</v>
      </c>
      <c r="B5">
        <v>8</v>
      </c>
      <c r="C5" t="s">
        <v>32</v>
      </c>
    </row>
    <row r="6" spans="1:5" x14ac:dyDescent="0.3">
      <c r="A6" t="s">
        <v>33</v>
      </c>
      <c r="B6">
        <v>20</v>
      </c>
      <c r="C6" t="s">
        <v>32</v>
      </c>
    </row>
    <row r="7" spans="1:5" x14ac:dyDescent="0.3">
      <c r="A7" t="s">
        <v>9</v>
      </c>
      <c r="B7">
        <v>1</v>
      </c>
      <c r="C7" t="s">
        <v>10</v>
      </c>
      <c r="D7" t="s">
        <v>34</v>
      </c>
    </row>
    <row r="8" spans="1:5" x14ac:dyDescent="0.3">
      <c r="A8" t="s">
        <v>3</v>
      </c>
      <c r="B8">
        <v>10</v>
      </c>
      <c r="C8" t="s">
        <v>2</v>
      </c>
    </row>
    <row r="9" spans="1:5" x14ac:dyDescent="0.3">
      <c r="A9" t="s">
        <v>4</v>
      </c>
      <c r="B9">
        <v>0.25</v>
      </c>
      <c r="C9" t="s">
        <v>2</v>
      </c>
    </row>
    <row r="12" spans="1:5" x14ac:dyDescent="0.3">
      <c r="C12" s="1" t="s">
        <v>11</v>
      </c>
      <c r="D12">
        <f>(T_in-T_out)/(1/h_in+LL/Lam+1/h_out)</f>
        <v>47.058823529411768</v>
      </c>
      <c r="E12" t="s">
        <v>35</v>
      </c>
    </row>
    <row r="16" spans="1:5" x14ac:dyDescent="0.3">
      <c r="A16" t="s">
        <v>36</v>
      </c>
      <c r="D16">
        <f>D12*SS</f>
        <v>470.58823529411768</v>
      </c>
      <c r="E16" t="s">
        <v>12</v>
      </c>
    </row>
    <row r="18" spans="1:8" x14ac:dyDescent="0.3">
      <c r="A18" t="s">
        <v>37</v>
      </c>
      <c r="B18">
        <v>50</v>
      </c>
      <c r="C18" t="s">
        <v>2</v>
      </c>
    </row>
    <row r="19" spans="1:8" x14ac:dyDescent="0.3">
      <c r="A19" t="s">
        <v>38</v>
      </c>
      <c r="D19">
        <f>D12*B18</f>
        <v>2352.9411764705883</v>
      </c>
      <c r="E19" t="s">
        <v>12</v>
      </c>
    </row>
    <row r="21" spans="1:8" x14ac:dyDescent="0.3">
      <c r="A21" t="s">
        <v>44</v>
      </c>
    </row>
    <row r="22" spans="1:8" x14ac:dyDescent="0.3">
      <c r="A22" t="s">
        <v>39</v>
      </c>
      <c r="B22">
        <f>lato^3</f>
        <v>31.6227766016838</v>
      </c>
      <c r="C22" t="s">
        <v>43</v>
      </c>
    </row>
    <row r="23" spans="1:8" x14ac:dyDescent="0.3">
      <c r="A23" t="s">
        <v>45</v>
      </c>
      <c r="F23" t="s">
        <v>40</v>
      </c>
    </row>
    <row r="24" spans="1:8" x14ac:dyDescent="0.3">
      <c r="A24" t="s">
        <v>46</v>
      </c>
      <c r="C24">
        <f>B22/3600</f>
        <v>8.7841046115788336E-3</v>
      </c>
      <c r="D24" t="s">
        <v>47</v>
      </c>
      <c r="F24" t="s">
        <v>42</v>
      </c>
      <c r="G24">
        <f>SQRT(10)</f>
        <v>3.1622776601683795</v>
      </c>
      <c r="H24" t="s">
        <v>16</v>
      </c>
    </row>
    <row r="25" spans="1:8" x14ac:dyDescent="0.3">
      <c r="A25" t="s">
        <v>48</v>
      </c>
      <c r="C25">
        <v>1.2</v>
      </c>
      <c r="D25" t="s">
        <v>49</v>
      </c>
    </row>
    <row r="26" spans="1:8" x14ac:dyDescent="0.3">
      <c r="A26" t="s">
        <v>50</v>
      </c>
      <c r="D26">
        <f>Vpunto*rho_aria</f>
        <v>1.05409255338946E-2</v>
      </c>
      <c r="E26" t="s">
        <v>51</v>
      </c>
    </row>
    <row r="27" spans="1:8" x14ac:dyDescent="0.3">
      <c r="A27" t="s">
        <v>52</v>
      </c>
      <c r="E27">
        <f>Mpunto*cparia*DeltaT</f>
        <v>211.87260323128146</v>
      </c>
      <c r="F27" t="s">
        <v>12</v>
      </c>
    </row>
    <row r="28" spans="1:8" x14ac:dyDescent="0.3">
      <c r="A28" t="s">
        <v>53</v>
      </c>
      <c r="B28">
        <v>1005</v>
      </c>
      <c r="C28" t="s">
        <v>54</v>
      </c>
    </row>
    <row r="30" spans="1:8" x14ac:dyDescent="0.3">
      <c r="A30" t="s">
        <v>55</v>
      </c>
      <c r="E30">
        <f>Qpuntotot+Qpunto_vent</f>
        <v>2564.8137797018699</v>
      </c>
      <c r="F30" t="s">
        <v>12</v>
      </c>
    </row>
    <row r="32" spans="1:8" x14ac:dyDescent="0.3">
      <c r="A32" t="s">
        <v>56</v>
      </c>
      <c r="E32">
        <v>0.1</v>
      </c>
      <c r="F32" t="s">
        <v>16</v>
      </c>
    </row>
    <row r="33" spans="1:8" x14ac:dyDescent="0.3">
      <c r="A33" t="s">
        <v>57</v>
      </c>
      <c r="C33">
        <v>3.5000000000000003E-2</v>
      </c>
      <c r="D33" t="s">
        <v>10</v>
      </c>
    </row>
    <row r="35" spans="1:8" x14ac:dyDescent="0.3">
      <c r="A35" t="s">
        <v>58</v>
      </c>
      <c r="G35">
        <f>DeltaT/(1/h_in+LL/Lam+LL_2/Lambda_pol+1/h_out)</f>
        <v>6.0935799782372149</v>
      </c>
      <c r="H35" t="s">
        <v>35</v>
      </c>
    </row>
    <row r="36" spans="1:8" x14ac:dyDescent="0.3">
      <c r="A36" t="s">
        <v>60</v>
      </c>
      <c r="D36">
        <f>G35*B18</f>
        <v>304.67899891186073</v>
      </c>
      <c r="E36" t="s">
        <v>12</v>
      </c>
    </row>
    <row r="37" spans="1:8" x14ac:dyDescent="0.3">
      <c r="A37" t="s">
        <v>59</v>
      </c>
      <c r="E37">
        <f>D36+Qpunto_vent</f>
        <v>516.55160214314219</v>
      </c>
      <c r="F37" t="s">
        <v>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0EF4-E6C8-4F13-9038-6387E5C2B6CF}">
  <dimension ref="A1:D11"/>
  <sheetViews>
    <sheetView tabSelected="1" zoomScale="180" zoomScaleNormal="180" workbookViewId="0">
      <selection activeCell="A11" sqref="A11"/>
    </sheetView>
  </sheetViews>
  <sheetFormatPr defaultRowHeight="14.4" x14ac:dyDescent="0.3"/>
  <sheetData>
    <row r="1" spans="1:4" x14ac:dyDescent="0.3">
      <c r="A1" t="s">
        <v>61</v>
      </c>
    </row>
    <row r="3" spans="1:4" x14ac:dyDescent="0.3">
      <c r="A3" t="s">
        <v>66</v>
      </c>
    </row>
    <row r="4" spans="1:4" x14ac:dyDescent="0.3">
      <c r="A4" t="s">
        <v>41</v>
      </c>
      <c r="B4">
        <v>0.3</v>
      </c>
      <c r="C4" t="s">
        <v>16</v>
      </c>
    </row>
    <row r="5" spans="1:4" x14ac:dyDescent="0.3">
      <c r="A5" t="s">
        <v>9</v>
      </c>
      <c r="B5">
        <v>0.16300000000000001</v>
      </c>
      <c r="C5" t="s">
        <v>10</v>
      </c>
      <c r="D5" t="s">
        <v>64</v>
      </c>
    </row>
    <row r="6" spans="1:4" x14ac:dyDescent="0.3">
      <c r="A6" t="s">
        <v>62</v>
      </c>
      <c r="B6">
        <v>0.48699999999999999</v>
      </c>
      <c r="C6" t="s">
        <v>32</v>
      </c>
      <c r="D6" t="s">
        <v>63</v>
      </c>
    </row>
    <row r="7" spans="1:4" x14ac:dyDescent="0.3">
      <c r="A7" t="s">
        <v>9</v>
      </c>
      <c r="B7">
        <v>0.151</v>
      </c>
      <c r="C7" t="s">
        <v>10</v>
      </c>
      <c r="D7" t="s">
        <v>65</v>
      </c>
    </row>
    <row r="8" spans="1:4" x14ac:dyDescent="0.3">
      <c r="A8" t="s">
        <v>62</v>
      </c>
      <c r="B8">
        <v>0.45400000000000001</v>
      </c>
      <c r="C8" t="s">
        <v>32</v>
      </c>
      <c r="D8" t="s">
        <v>63</v>
      </c>
    </row>
    <row r="10" spans="1:4" x14ac:dyDescent="0.3">
      <c r="A10" t="s">
        <v>67</v>
      </c>
    </row>
    <row r="11" spans="1:4" x14ac:dyDescent="0.3">
      <c r="A11" t="s">
        <v>9</v>
      </c>
      <c r="B11">
        <v>0.25</v>
      </c>
      <c r="C1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35</vt:i4>
      </vt:variant>
    </vt:vector>
  </HeadingPairs>
  <TitlesOfParts>
    <vt:vector size="38" baseType="lpstr">
      <vt:lpstr>Sheet1</vt:lpstr>
      <vt:lpstr>Sheet2</vt:lpstr>
      <vt:lpstr>Conducibilità e trasmittanze</vt:lpstr>
      <vt:lpstr>cparia</vt:lpstr>
      <vt:lpstr>DeltaT</vt:lpstr>
      <vt:lpstr>h_in</vt:lpstr>
      <vt:lpstr>h_out</vt:lpstr>
      <vt:lpstr>L</vt:lpstr>
      <vt:lpstr>L_2</vt:lpstr>
      <vt:lpstr>L_3</vt:lpstr>
      <vt:lpstr>Lam</vt:lpstr>
      <vt:lpstr>Lambda</vt:lpstr>
      <vt:lpstr>Lambda_pol</vt:lpstr>
      <vt:lpstr>Lambda3</vt:lpstr>
      <vt:lpstr>Lamda2</vt:lpstr>
      <vt:lpstr>lato</vt:lpstr>
      <vt:lpstr>LL</vt:lpstr>
      <vt:lpstr>LL_2</vt:lpstr>
      <vt:lpstr>Mpunto</vt:lpstr>
      <vt:lpstr>Qdisp_tot</vt:lpstr>
      <vt:lpstr>Qpunto</vt:lpstr>
      <vt:lpstr>Qpunto_vent</vt:lpstr>
      <vt:lpstr>Qpunto2</vt:lpstr>
      <vt:lpstr>Qpunto3</vt:lpstr>
      <vt:lpstr>Qpuntotot</vt:lpstr>
      <vt:lpstr>R_1</vt:lpstr>
      <vt:lpstr>R_2</vt:lpstr>
      <vt:lpstr>R_3</vt:lpstr>
      <vt:lpstr>rho_aria</vt:lpstr>
      <vt:lpstr>RRtot</vt:lpstr>
      <vt:lpstr>Rtot</vt:lpstr>
      <vt:lpstr>S</vt:lpstr>
      <vt:lpstr>SS</vt:lpstr>
      <vt:lpstr>T_1</vt:lpstr>
      <vt:lpstr>T_2</vt:lpstr>
      <vt:lpstr>T_in</vt:lpstr>
      <vt:lpstr>T_out</vt:lpstr>
      <vt:lpstr>Vpunto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2022-10-26T09:51:43Z</dcterms:created>
  <dcterms:modified xsi:type="dcterms:W3CDTF">2022-10-26T11:31:57Z</dcterms:modified>
</cp:coreProperties>
</file>